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85" yWindow="255" windowWidth="10635" windowHeight="8895" tabRatio="743" firstSheet="1" activeTab="1"/>
  </bookViews>
  <sheets>
    <sheet name="Sheet1" sheetId="1" r:id="rId1"/>
    <sheet name="政務調査費出納簿" sheetId="2" r:id="rId2"/>
    <sheet name="収支報告書" sheetId="3" r:id="rId3"/>
    <sheet name="支出内訳書" sheetId="4" r:id="rId4"/>
    <sheet name="項目別金額合計表" sheetId="5" r:id="rId5"/>
    <sheet name="その他の経費（上限対象分）集計表" sheetId="6" r:id="rId6"/>
  </sheets>
  <definedNames>
    <definedName name="_xlnm._FilterDatabase" localSheetId="1" hidden="1">'政務調査費出納簿'!$J$1:$J$199</definedName>
    <definedName name="_xlnm.Print_Area" localSheetId="4">'項目別金額合計表'!$A$1:$G$660</definedName>
    <definedName name="_xlnm.Print_Area" localSheetId="3">'支出内訳書'!$A$1:$D$90</definedName>
    <definedName name="_xlnm.Print_Titles" localSheetId="1">'政務調査費出納簿'!$1:$1</definedName>
  </definedNames>
  <calcPr fullCalcOnLoad="1"/>
</workbook>
</file>

<file path=xl/sharedStrings.xml><?xml version="1.0" encoding="utf-8"?>
<sst xmlns="http://schemas.openxmlformats.org/spreadsheetml/2006/main" count="517" uniqueCount="182">
  <si>
    <t>円</t>
  </si>
  <si>
    <t>確認日</t>
  </si>
  <si>
    <t>項　　目</t>
  </si>
  <si>
    <t>１．収　入</t>
  </si>
  <si>
    <t>２．支　出</t>
  </si>
  <si>
    <t>政務調査費</t>
  </si>
  <si>
    <t>様式第4号（第8条関係）</t>
  </si>
  <si>
    <t>枚方市議会議長　様</t>
  </si>
  <si>
    <t>政務調査費収支報告書</t>
  </si>
  <si>
    <t>平成</t>
  </si>
  <si>
    <t>３．残　額</t>
  </si>
  <si>
    <t>年</t>
  </si>
  <si>
    <t>月</t>
  </si>
  <si>
    <t>日</t>
  </si>
  <si>
    <t>枚方市議会議員</t>
  </si>
  <si>
    <t>年度分の政務調査費に係る収入及び支出について報告します。</t>
  </si>
  <si>
    <t>記</t>
  </si>
  <si>
    <t>確認印</t>
  </si>
  <si>
    <t>研究研修費</t>
  </si>
  <si>
    <t>調査旅費</t>
  </si>
  <si>
    <t>資料作成費</t>
  </si>
  <si>
    <t>資料購入費</t>
  </si>
  <si>
    <t>人件費</t>
  </si>
  <si>
    <t>事務所費</t>
  </si>
  <si>
    <t>会派共用費</t>
  </si>
  <si>
    <t>その他の経費</t>
  </si>
  <si>
    <t>金　　額</t>
  </si>
  <si>
    <t>備　　考</t>
  </si>
  <si>
    <t>合計</t>
  </si>
  <si>
    <t>確認欄</t>
  </si>
  <si>
    <t>議　長</t>
  </si>
  <si>
    <t>㊞</t>
  </si>
  <si>
    <t>枚方市議会議員に対する政務調査費の交付に関する条例第7条第1項の規定により、下記のとおり</t>
  </si>
  <si>
    <t>内　　　容</t>
  </si>
  <si>
    <t>その他</t>
  </si>
  <si>
    <t>金　額</t>
  </si>
  <si>
    <t>研究研修費</t>
  </si>
  <si>
    <t>調査旅費</t>
  </si>
  <si>
    <t>資料作成費</t>
  </si>
  <si>
    <t>資料購入費</t>
  </si>
  <si>
    <t>広報費</t>
  </si>
  <si>
    <t>広聴費</t>
  </si>
  <si>
    <t>人件費</t>
  </si>
  <si>
    <t>事務所費</t>
  </si>
  <si>
    <t>会派共用費</t>
  </si>
  <si>
    <t>その他の経費</t>
  </si>
  <si>
    <t>交付金</t>
  </si>
  <si>
    <t>収入金額</t>
  </si>
  <si>
    <t>支出金額</t>
  </si>
  <si>
    <t>残高</t>
  </si>
  <si>
    <t>領収書№</t>
  </si>
  <si>
    <t>使途項目</t>
  </si>
  <si>
    <t>7月～9月分政務調査費</t>
  </si>
  <si>
    <t>10月～12月分政務調査費</t>
  </si>
  <si>
    <t>1月～3月分政務調査費</t>
  </si>
  <si>
    <t>小計</t>
  </si>
  <si>
    <t>計</t>
  </si>
  <si>
    <t>4月～6月分政務調査費</t>
  </si>
  <si>
    <t>摘　　　　要</t>
  </si>
  <si>
    <t>使途項目名</t>
  </si>
  <si>
    <r>
      <t>その他の経費</t>
    </r>
    <r>
      <rPr>
        <sz val="16"/>
        <rFont val="ＭＳ 明朝"/>
        <family val="1"/>
      </rPr>
      <t>の主たる支出内訳</t>
    </r>
  </si>
  <si>
    <r>
      <t>会派共用費</t>
    </r>
    <r>
      <rPr>
        <sz val="16"/>
        <rFont val="ＭＳ 明朝"/>
        <family val="1"/>
      </rPr>
      <t>の主たる支出内訳</t>
    </r>
  </si>
  <si>
    <r>
      <t>事務所費</t>
    </r>
    <r>
      <rPr>
        <sz val="16"/>
        <rFont val="ＭＳ 明朝"/>
        <family val="1"/>
      </rPr>
      <t>の主たる支出内訳</t>
    </r>
  </si>
  <si>
    <r>
      <t>人件費</t>
    </r>
    <r>
      <rPr>
        <sz val="16"/>
        <rFont val="ＭＳ 明朝"/>
        <family val="1"/>
      </rPr>
      <t>の主たる支出内訳</t>
    </r>
  </si>
  <si>
    <r>
      <t>資料購入費</t>
    </r>
    <r>
      <rPr>
        <sz val="16"/>
        <rFont val="ＭＳ 明朝"/>
        <family val="1"/>
      </rPr>
      <t>の主たる支出内訳</t>
    </r>
  </si>
  <si>
    <r>
      <t>資料作成費</t>
    </r>
    <r>
      <rPr>
        <sz val="16"/>
        <rFont val="ＭＳ 明朝"/>
        <family val="1"/>
      </rPr>
      <t>の主たる支出内訳</t>
    </r>
  </si>
  <si>
    <r>
      <t>調査旅費</t>
    </r>
    <r>
      <rPr>
        <sz val="16"/>
        <rFont val="ＭＳ 明朝"/>
        <family val="1"/>
      </rPr>
      <t>の主たる支出内訳</t>
    </r>
  </si>
  <si>
    <r>
      <t>研究研修費</t>
    </r>
    <r>
      <rPr>
        <sz val="16"/>
        <rFont val="ＭＳ 明朝"/>
        <family val="1"/>
      </rPr>
      <t>の主たる支出内訳</t>
    </r>
  </si>
  <si>
    <r>
      <t>広報費</t>
    </r>
    <r>
      <rPr>
        <sz val="16"/>
        <rFont val="ＭＳ 明朝"/>
        <family val="1"/>
      </rPr>
      <t>の主たる支出内訳</t>
    </r>
  </si>
  <si>
    <t>広報費</t>
  </si>
  <si>
    <t>広聴費</t>
  </si>
  <si>
    <r>
      <t>広聴費</t>
    </r>
    <r>
      <rPr>
        <sz val="16"/>
        <rFont val="ＭＳ 明朝"/>
        <family val="1"/>
      </rPr>
      <t>の主たる支出内訳</t>
    </r>
  </si>
  <si>
    <r>
      <t>規定外様式第</t>
    </r>
    <r>
      <rPr>
        <sz val="11"/>
        <rFont val="Century"/>
        <family val="1"/>
      </rPr>
      <t>5</t>
    </r>
    <r>
      <rPr>
        <sz val="11"/>
        <rFont val="ＭＳ 明朝"/>
        <family val="1"/>
      </rPr>
      <t>号</t>
    </r>
  </si>
  <si>
    <t>政務調査費項目別金額合計表</t>
  </si>
  <si>
    <t>項　　　目</t>
  </si>
  <si>
    <t>金　　　額</t>
  </si>
  <si>
    <r>
      <t>[</t>
    </r>
    <r>
      <rPr>
        <sz val="11"/>
        <rFont val="ＭＳ 明朝"/>
        <family val="1"/>
      </rPr>
      <t>領収書添付欄</t>
    </r>
    <r>
      <rPr>
        <sz val="11"/>
        <rFont val="Century"/>
        <family val="1"/>
      </rPr>
      <t>]</t>
    </r>
  </si>
  <si>
    <t>合計</t>
  </si>
  <si>
    <t>電話代</t>
  </si>
  <si>
    <t>ガソリン代</t>
  </si>
  <si>
    <t>駐車場代</t>
  </si>
  <si>
    <t>月分</t>
  </si>
  <si>
    <t>上限5万円対象項目</t>
  </si>
  <si>
    <t>郵便関係</t>
  </si>
  <si>
    <t>交通費関係</t>
  </si>
  <si>
    <t>コード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</si>
  <si>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</si>
  <si>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</si>
  <si>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</si>
  <si>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</si>
  <si>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</si>
  <si>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</si>
  <si>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</si>
  <si>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</si>
  <si>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</si>
  <si>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</si>
  <si>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</si>
  <si>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</si>
  <si>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(単位　円）</t>
  </si>
  <si>
    <t>項目</t>
  </si>
  <si>
    <t>議員</t>
  </si>
  <si>
    <t>その他の経費の内、上限（5万円）のある項目集計</t>
  </si>
  <si>
    <t>＊「その他の経費（上限対象分）集計表」に反映</t>
  </si>
  <si>
    <t>その他の経費（上限対象分）　集計表</t>
  </si>
  <si>
    <t>上限対象外
その他経費</t>
  </si>
  <si>
    <t xml:space="preserve">
電話代
①</t>
  </si>
  <si>
    <t xml:space="preserve">
ガソリン代
②</t>
  </si>
  <si>
    <t xml:space="preserve">
駐車場代
③</t>
  </si>
  <si>
    <t xml:space="preserve">
郵便関係
④</t>
  </si>
  <si>
    <t xml:space="preserve">
交通費関係
⑤</t>
  </si>
  <si>
    <t>50，000円　　　を超える分
⑦</t>
  </si>
  <si>
    <t>対象分
計上額
⑥-⑦</t>
  </si>
  <si>
    <t>＊⑦の額（5万円を超える分）を各月分ごとに出納簿にマイナス支出で入力することによって、「収支報告書」の”その他の経費”欄には”対象分計上額”と”上限対象外その他経費”の合計額が計上されます。</t>
  </si>
  <si>
    <r>
      <t>上限対象計
（</t>
    </r>
    <r>
      <rPr>
        <sz val="9"/>
        <rFont val="ＭＳ Ｐゴシック"/>
        <family val="3"/>
      </rPr>
      <t>①～⑤）
⑥</t>
    </r>
  </si>
  <si>
    <t>収支報告書計上額</t>
  </si>
  <si>
    <t>議員名</t>
  </si>
  <si>
    <t>電話料金</t>
  </si>
  <si>
    <t>携帯電話料金</t>
  </si>
  <si>
    <t>新聞料金</t>
  </si>
  <si>
    <t>議員用駐車場代</t>
  </si>
  <si>
    <t>鳥取自立塾　受講料</t>
  </si>
  <si>
    <t>メセナひらかた施設使用料</t>
  </si>
  <si>
    <t>17年度コピー使用料</t>
  </si>
  <si>
    <t>アドバイザ報酬</t>
  </si>
  <si>
    <t>役所内インターネット接続料</t>
  </si>
  <si>
    <t>インターネット接続料</t>
  </si>
  <si>
    <t>Kカード</t>
  </si>
  <si>
    <t>印刷・ポスティング料金</t>
  </si>
  <si>
    <t>RIO録音機</t>
  </si>
  <si>
    <t>防災レシーバー</t>
  </si>
  <si>
    <t>電池</t>
  </si>
  <si>
    <t>パソコンソフト</t>
  </si>
  <si>
    <t>接続コード</t>
  </si>
  <si>
    <t>アンプ付スピーカー</t>
  </si>
  <si>
    <t>プロジェクタ用スクリーン</t>
  </si>
  <si>
    <t>LANアンテナ</t>
  </si>
  <si>
    <t>ドメイン取得料</t>
  </si>
  <si>
    <t>パソコンメンテナンス</t>
  </si>
  <si>
    <t>ドメイン費用</t>
  </si>
  <si>
    <t>ハードディスクドライブ</t>
  </si>
  <si>
    <t>書籍</t>
  </si>
  <si>
    <t>住宅地図</t>
  </si>
  <si>
    <t>月刊誌購読料</t>
  </si>
  <si>
    <t>オンブズパーソン資料代</t>
  </si>
  <si>
    <t>ボーイスカウト資料代</t>
  </si>
  <si>
    <t>研修費</t>
  </si>
  <si>
    <t>マニュフェスト研究所会費</t>
  </si>
  <si>
    <t>ひらかたNPOセンター</t>
  </si>
  <si>
    <t>マニフェスト推進ネットワーク会費</t>
  </si>
  <si>
    <t>近畿市民派議員学習会参加費</t>
  </si>
  <si>
    <t>高速料金</t>
  </si>
  <si>
    <t>切手代</t>
  </si>
  <si>
    <t>高橋　伸介</t>
  </si>
  <si>
    <t>マニュフェスト研究所会費</t>
  </si>
  <si>
    <t>鳥取自立塾　受講料</t>
  </si>
  <si>
    <t>研修費</t>
  </si>
  <si>
    <t>接続コード</t>
  </si>
  <si>
    <t>電池</t>
  </si>
  <si>
    <t>書籍</t>
  </si>
  <si>
    <t>新聞料金</t>
  </si>
  <si>
    <t>住宅地図</t>
  </si>
  <si>
    <t>印刷・ポスティング料金</t>
  </si>
  <si>
    <t>メセナひらかた施設使用料</t>
  </si>
  <si>
    <t>アドバイザ報酬</t>
  </si>
  <si>
    <t>インターネット接続料</t>
  </si>
  <si>
    <t>パソコンメンテナンス</t>
  </si>
  <si>
    <t>パソコン機器関係</t>
  </si>
  <si>
    <t>電話料金</t>
  </si>
  <si>
    <t>ガソリン代</t>
  </si>
  <si>
    <t>防災レシーバー</t>
  </si>
  <si>
    <t>交通費</t>
  </si>
  <si>
    <t>電話代</t>
  </si>
  <si>
    <t>ガソリン代</t>
  </si>
  <si>
    <t>駐車場代</t>
  </si>
  <si>
    <t>郵便関係</t>
  </si>
  <si>
    <t>交通費関係</t>
  </si>
  <si>
    <t>計</t>
  </si>
  <si>
    <t>5万円超</t>
  </si>
  <si>
    <t>計上金額</t>
  </si>
  <si>
    <t>上限対象外</t>
  </si>
  <si>
    <t>4月</t>
  </si>
  <si>
    <t>合計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</si>
</sst>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;[Red]\-#,###"/>
    <numFmt numFmtId="181" formatCode="#,##0;&quot;△ &quot;#,##0"/>
  </numFmts>
  <fonts count="2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9"/>
      <name val="MS UI Gothic"/>
      <family val="3"/>
    </font>
    <font>
      <b/>
      <sz val="16"/>
      <name val="ＭＳ 明朝"/>
      <family val="1"/>
    </font>
    <font>
      <sz val="11"/>
      <name val="Century"/>
      <family val="1"/>
    </font>
    <font>
      <sz val="12"/>
      <name val="ＭＳ 明朝"/>
      <family val="1"/>
    </font>
    <font>
      <sz val="24"/>
      <name val="ＭＳ 明朝"/>
      <family val="1"/>
    </font>
    <font>
      <b/>
      <sz val="12"/>
      <name val="ＭＳ ゴシック"/>
      <family val="3"/>
    </font>
    <font>
      <sz val="2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58" fontId="3" fillId="0" borderId="1" xfId="0" applyNumberFormat="1" applyFont="1" applyBorder="1" applyAlignment="1">
      <alignment vertical="center"/>
    </xf>
    <xf numFmtId="58" fontId="3" fillId="0" borderId="2" xfId="0" applyNumberFormat="1" applyFont="1" applyBorder="1" applyAlignment="1">
      <alignment vertical="center"/>
    </xf>
    <xf numFmtId="58" fontId="3" fillId="0" borderId="3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56" fontId="2" fillId="0" borderId="14" xfId="0" applyNumberFormat="1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17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56" fontId="7" fillId="0" borderId="0" xfId="0" applyNumberFormat="1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8" xfId="17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/>
    </xf>
    <xf numFmtId="38" fontId="0" fillId="0" borderId="14" xfId="17" applyBorder="1" applyAlignment="1">
      <alignment/>
    </xf>
    <xf numFmtId="180" fontId="0" fillId="0" borderId="14" xfId="17" applyNumberFormat="1" applyBorder="1" applyAlignment="1">
      <alignment/>
    </xf>
    <xf numFmtId="180" fontId="0" fillId="0" borderId="14" xfId="0" applyNumberForma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15" xfId="17" applyBorder="1" applyAlignment="1">
      <alignment/>
    </xf>
    <xf numFmtId="0" fontId="0" fillId="0" borderId="16" xfId="0" applyBorder="1" applyAlignment="1">
      <alignment vertical="center"/>
    </xf>
    <xf numFmtId="38" fontId="0" fillId="0" borderId="16" xfId="17" applyBorder="1" applyAlignment="1">
      <alignment/>
    </xf>
    <xf numFmtId="180" fontId="0" fillId="0" borderId="16" xfId="0" applyNumberFormat="1" applyBorder="1" applyAlignment="1">
      <alignment horizontal="distributed" vertical="center"/>
    </xf>
    <xf numFmtId="0" fontId="0" fillId="2" borderId="17" xfId="0" applyFill="1" applyBorder="1" applyAlignment="1">
      <alignment vertical="center"/>
    </xf>
    <xf numFmtId="38" fontId="0" fillId="2" borderId="17" xfId="17" applyFill="1" applyBorder="1" applyAlignment="1">
      <alignment/>
    </xf>
    <xf numFmtId="180" fontId="0" fillId="2" borderId="18" xfId="17" applyNumberFormat="1" applyFill="1" applyBorder="1" applyAlignment="1">
      <alignment/>
    </xf>
    <xf numFmtId="180" fontId="0" fillId="2" borderId="17" xfId="0" applyNumberFormat="1" applyFill="1" applyBorder="1" applyAlignment="1">
      <alignment horizontal="distributed" vertical="center"/>
    </xf>
    <xf numFmtId="0" fontId="0" fillId="2" borderId="14" xfId="0" applyFill="1" applyBorder="1" applyAlignment="1">
      <alignment vertical="center"/>
    </xf>
    <xf numFmtId="38" fontId="0" fillId="2" borderId="14" xfId="17" applyFill="1" applyBorder="1" applyAlignment="1">
      <alignment/>
    </xf>
    <xf numFmtId="180" fontId="0" fillId="2" borderId="14" xfId="17" applyNumberFormat="1" applyFill="1" applyBorder="1" applyAlignment="1">
      <alignment/>
    </xf>
    <xf numFmtId="38" fontId="0" fillId="0" borderId="0" xfId="17" applyAlignment="1">
      <alignment/>
    </xf>
    <xf numFmtId="180" fontId="0" fillId="0" borderId="0" xfId="0" applyNumberFormat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38" fontId="0" fillId="0" borderId="14" xfId="17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0" fillId="0" borderId="10" xfId="0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80" fontId="0" fillId="0" borderId="14" xfId="0" applyNumberForma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181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0" fillId="0" borderId="16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/>
    </xf>
    <xf numFmtId="180" fontId="0" fillId="0" borderId="0" xfId="0" applyNumberForma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38" fontId="0" fillId="0" borderId="0" xfId="17" applyFill="1" applyBorder="1" applyAlignment="1">
      <alignment/>
    </xf>
    <xf numFmtId="38" fontId="0" fillId="0" borderId="0" xfId="0" applyNumberFormat="1" applyFill="1" applyBorder="1" applyAlignment="1">
      <alignment vertical="center"/>
    </xf>
    <xf numFmtId="181" fontId="0" fillId="0" borderId="5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81" fontId="0" fillId="0" borderId="24" xfId="0" applyNumberForma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28" xfId="0" applyFont="1" applyFill="1" applyBorder="1" applyAlignment="1">
      <alignment horizontal="center" vertical="center" wrapText="1"/>
    </xf>
    <xf numFmtId="38" fontId="0" fillId="0" borderId="29" xfId="0" applyNumberFormat="1" applyFill="1" applyBorder="1" applyAlignment="1">
      <alignment horizontal="center" vertical="center"/>
    </xf>
    <xf numFmtId="38" fontId="0" fillId="0" borderId="30" xfId="0" applyNumberFormat="1" applyFill="1" applyBorder="1" applyAlignment="1">
      <alignment horizontal="center" vertical="center"/>
    </xf>
    <xf numFmtId="38" fontId="0" fillId="0" borderId="31" xfId="0" applyNumberForma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0" fillId="0" borderId="0" xfId="17" applyBorder="1" applyAlignment="1" applyProtection="1">
      <alignment vertical="center"/>
      <protection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38" fontId="0" fillId="0" borderId="14" xfId="17" applyFill="1" applyBorder="1" applyAlignment="1">
      <alignment/>
    </xf>
    <xf numFmtId="180" fontId="0" fillId="0" borderId="14" xfId="17" applyNumberFormat="1" applyFill="1" applyBorder="1" applyAlignment="1">
      <alignment/>
    </xf>
    <xf numFmtId="180" fontId="0" fillId="0" borderId="14" xfId="0" applyNumberFormat="1" applyFill="1" applyBorder="1" applyAlignment="1">
      <alignment horizontal="distributed" vertical="center"/>
    </xf>
    <xf numFmtId="180" fontId="0" fillId="0" borderId="14" xfId="0" applyNumberFormat="1" applyFill="1" applyBorder="1" applyAlignment="1">
      <alignment horizontal="left" vertical="center"/>
    </xf>
    <xf numFmtId="0" fontId="0" fillId="0" borderId="14" xfId="0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5" fillId="0" borderId="9" xfId="17" applyFont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8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5" fillId="0" borderId="13" xfId="17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38" fontId="13" fillId="0" borderId="9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181" fontId="0" fillId="0" borderId="27" xfId="0" applyNumberFormat="1" applyBorder="1" applyAlignment="1">
      <alignment horizontal="center" vertical="center"/>
    </xf>
    <xf numFmtId="181" fontId="0" fillId="0" borderId="36" xfId="0" applyNumberFormat="1" applyBorder="1" applyAlignment="1">
      <alignment horizontal="center" vertical="center"/>
    </xf>
    <xf numFmtId="181" fontId="0" fillId="0" borderId="37" xfId="0" applyNumberFormat="1" applyBorder="1" applyAlignment="1">
      <alignment horizontal="center" vertical="center" wrapText="1"/>
    </xf>
    <xf numFmtId="181" fontId="0" fillId="0" borderId="38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" borderId="14" xfId="0" applyFill="1" applyBorder="1" applyAlignment="1">
      <alignment horizontal="left" vertical="center"/>
    </xf>
    <xf numFmtId="0" fontId="0" fillId="3" borderId="14" xfId="0" applyFill="1" applyBorder="1" applyAlignment="1">
      <alignment vertical="center"/>
    </xf>
    <xf numFmtId="38" fontId="0" fillId="3" borderId="14" xfId="17" applyFill="1" applyBorder="1" applyAlignment="1">
      <alignment/>
    </xf>
    <xf numFmtId="180" fontId="0" fillId="3" borderId="14" xfId="0" applyNumberFormat="1" applyFill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H11" sqref="H11"/>
    </sheetView>
  </sheetViews>
  <sheetFormatPr defaultColWidth="9.00390625" defaultRowHeight="13.5"/>
  <cols>
    <col min="2" max="2" width="12.875" style="0" bestFit="1" customWidth="1"/>
  </cols>
  <sheetData>
    <row r="1" spans="1:5" ht="13.5">
      <c r="A1">
        <v>1</v>
      </c>
      <c r="B1" t="s">
        <v>36</v>
      </c>
      <c r="D1">
        <v>1</v>
      </c>
      <c r="E1" t="s">
        <v>78</v>
      </c>
    </row>
    <row r="2" spans="1:5" ht="13.5">
      <c r="A2">
        <v>2</v>
      </c>
      <c r="B2" t="s">
        <v>37</v>
      </c>
      <c r="D2">
        <v>2</v>
      </c>
      <c r="E2" t="s">
        <v>79</v>
      </c>
    </row>
    <row r="3" spans="1:5" ht="13.5">
      <c r="A3">
        <v>3</v>
      </c>
      <c r="B3" t="s">
        <v>38</v>
      </c>
      <c r="D3">
        <v>3</v>
      </c>
      <c r="E3" t="s">
        <v>80</v>
      </c>
    </row>
    <row r="4" spans="1:5" ht="13.5">
      <c r="A4">
        <v>4</v>
      </c>
      <c r="B4" t="s">
        <v>39</v>
      </c>
      <c r="D4">
        <v>4</v>
      </c>
      <c r="E4" t="s">
        <v>83</v>
      </c>
    </row>
    <row r="5" spans="1:5" ht="13.5">
      <c r="A5">
        <v>5</v>
      </c>
      <c r="B5" t="s">
        <v>40</v>
      </c>
      <c r="D5">
        <v>5</v>
      </c>
      <c r="E5" t="s">
        <v>84</v>
      </c>
    </row>
    <row r="6" spans="1:4" ht="13.5">
      <c r="A6">
        <v>6</v>
      </c>
      <c r="B6" t="s">
        <v>41</v>
      </c>
      <c r="D6">
        <v>6</v>
      </c>
    </row>
    <row r="7" spans="1:4" ht="13.5">
      <c r="A7">
        <v>7</v>
      </c>
      <c r="B7" t="s">
        <v>42</v>
      </c>
      <c r="D7">
        <v>7</v>
      </c>
    </row>
    <row r="8" spans="1:2" ht="13.5">
      <c r="A8">
        <v>8</v>
      </c>
      <c r="B8" t="s">
        <v>43</v>
      </c>
    </row>
    <row r="9" spans="1:2" ht="13.5">
      <c r="A9">
        <v>9</v>
      </c>
      <c r="B9" t="s">
        <v>44</v>
      </c>
    </row>
    <row r="10" spans="1:2" ht="13.5">
      <c r="A10">
        <v>10</v>
      </c>
      <c r="B10" t="s">
        <v>45</v>
      </c>
    </row>
    <row r="11" ht="14.25" customHeight="1">
      <c r="A11">
        <v>11</v>
      </c>
    </row>
    <row r="12" ht="13.5">
      <c r="A12">
        <v>12</v>
      </c>
    </row>
    <row r="13" ht="13.5">
      <c r="A13">
        <v>13</v>
      </c>
    </row>
    <row r="14" ht="13.5">
      <c r="A14">
        <v>14</v>
      </c>
    </row>
    <row r="15" ht="13.5">
      <c r="A15">
        <v>15</v>
      </c>
    </row>
    <row r="16" ht="13.5">
      <c r="A16">
        <v>16</v>
      </c>
    </row>
    <row r="17" ht="13.5">
      <c r="A17">
        <v>17</v>
      </c>
    </row>
    <row r="18" ht="13.5">
      <c r="A18">
        <v>18</v>
      </c>
    </row>
    <row r="19" ht="13.5">
      <c r="A19">
        <v>19</v>
      </c>
    </row>
    <row r="20" spans="1:2" ht="13.5">
      <c r="A20">
        <v>20</v>
      </c>
      <c r="B20" t="s">
        <v>46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"/>
  <sheetViews>
    <sheetView tabSelected="1" zoomScale="75" zoomScaleNormal="75" workbookViewId="0" topLeftCell="C1">
      <pane ySplit="1" topLeftCell="BM164" activePane="bottomLeft" state="frozen"/>
      <selection pane="topLeft" activeCell="A1" sqref="A1"/>
      <selection pane="bottomLeft" activeCell="R175" sqref="R175"/>
    </sheetView>
  </sheetViews>
  <sheetFormatPr defaultColWidth="9.00390625" defaultRowHeight="13.5"/>
  <cols>
    <col min="1" max="3" width="3.875" style="0" customWidth="1"/>
    <col min="4" max="4" width="5.625" style="0" customWidth="1"/>
    <col min="5" max="5" width="26.625" style="0" customWidth="1"/>
    <col min="6" max="6" width="9.25390625" style="53" bestFit="1" customWidth="1"/>
    <col min="7" max="7" width="9.375" style="0" bestFit="1" customWidth="1"/>
    <col min="8" max="8" width="10.375" style="0" bestFit="1" customWidth="1"/>
    <col min="9" max="9" width="8.625" style="0" bestFit="1" customWidth="1"/>
    <col min="10" max="10" width="14.625" style="54" customWidth="1"/>
    <col min="11" max="11" width="8.125" style="0" customWidth="1"/>
    <col min="12" max="12" width="18.375" style="0" bestFit="1" customWidth="1"/>
    <col min="13" max="13" width="6.75390625" style="0" bestFit="1" customWidth="1"/>
    <col min="16" max="16" width="5.75390625" style="0" bestFit="1" customWidth="1"/>
    <col min="17" max="21" width="9.75390625" style="0" customWidth="1"/>
    <col min="25" max="25" width="11.25390625" style="0" customWidth="1"/>
  </cols>
  <sheetData>
    <row r="1" spans="1:13" ht="13.5">
      <c r="A1" s="55" t="s">
        <v>11</v>
      </c>
      <c r="B1" s="55" t="s">
        <v>12</v>
      </c>
      <c r="C1" s="55" t="s">
        <v>13</v>
      </c>
      <c r="D1" s="55" t="s">
        <v>81</v>
      </c>
      <c r="E1" s="37" t="s">
        <v>58</v>
      </c>
      <c r="F1" s="56" t="s">
        <v>47</v>
      </c>
      <c r="G1" s="55" t="s">
        <v>48</v>
      </c>
      <c r="H1" s="37" t="s">
        <v>49</v>
      </c>
      <c r="I1" s="55" t="s">
        <v>50</v>
      </c>
      <c r="J1" s="55" t="s">
        <v>59</v>
      </c>
      <c r="K1" s="55" t="s">
        <v>51</v>
      </c>
      <c r="L1" s="64" t="s">
        <v>82</v>
      </c>
      <c r="M1" s="55" t="s">
        <v>85</v>
      </c>
    </row>
    <row r="2" spans="1:13" ht="13.5">
      <c r="A2" s="36">
        <v>17</v>
      </c>
      <c r="B2" s="36">
        <v>4</v>
      </c>
      <c r="C2" s="36">
        <v>11</v>
      </c>
      <c r="D2" s="36">
        <v>4</v>
      </c>
      <c r="E2" s="26" t="s">
        <v>57</v>
      </c>
      <c r="F2" s="38">
        <v>240000</v>
      </c>
      <c r="G2" s="38"/>
      <c r="H2" s="39">
        <f>IF(F2="",IF(G2="","",SUM($F$2:F2)-SUM($G$2:G2)),SUM($F$2:F2)-SUM($G$2:G2))</f>
        <v>240000</v>
      </c>
      <c r="I2" s="36"/>
      <c r="J2" s="40" t="str">
        <f>IF(K2=0,0,VLOOKUP(K2,Sheet1!$A$1:$B$30,2))</f>
        <v>交付金</v>
      </c>
      <c r="K2" s="36">
        <v>20</v>
      </c>
      <c r="L2" s="65">
        <f>IF(M2=0,0,VLOOKUP(M2,Sheet1!$D$1:$E$30,2))</f>
        <v>0</v>
      </c>
      <c r="M2" s="36"/>
    </row>
    <row r="3" spans="1:13" ht="13.5">
      <c r="A3" s="36">
        <v>17</v>
      </c>
      <c r="B3" s="36">
        <v>7</v>
      </c>
      <c r="C3" s="36">
        <v>1</v>
      </c>
      <c r="D3" s="36">
        <v>7</v>
      </c>
      <c r="E3" s="26" t="s">
        <v>52</v>
      </c>
      <c r="F3" s="38">
        <v>240000</v>
      </c>
      <c r="G3" s="38"/>
      <c r="H3" s="39">
        <f>IF(F3="",IF(G3="","",SUM($F$2:F3)-SUM($G$2:G3)),SUM($F$2:F3)-SUM($G$2:G3))</f>
        <v>480000</v>
      </c>
      <c r="I3" s="36"/>
      <c r="J3" s="40" t="str">
        <f>IF(K3=0,0,VLOOKUP(K3,Sheet1!$A$1:$B$30,2))</f>
        <v>交付金</v>
      </c>
      <c r="K3" s="36">
        <v>20</v>
      </c>
      <c r="L3" s="65">
        <f>IF(M3=0,0,VLOOKUP(M3,Sheet1!$D$1:$E$30,2))</f>
        <v>0</v>
      </c>
      <c r="M3" s="36"/>
    </row>
    <row r="4" spans="1:13" ht="13.5">
      <c r="A4" s="36">
        <v>17</v>
      </c>
      <c r="B4" s="36">
        <v>10</v>
      </c>
      <c r="C4" s="36">
        <v>1</v>
      </c>
      <c r="D4" s="36">
        <v>10</v>
      </c>
      <c r="E4" s="26" t="s">
        <v>53</v>
      </c>
      <c r="F4" s="38">
        <v>240000</v>
      </c>
      <c r="G4" s="38"/>
      <c r="H4" s="39">
        <f>IF(F4="",IF(G4="","",SUM($F$2:F4)-SUM($G$2:G4)),SUM($F$2:F4)-SUM($G$2:G4))</f>
        <v>720000</v>
      </c>
      <c r="I4" s="36"/>
      <c r="J4" s="40" t="str">
        <f>IF(K4=0,0,VLOOKUP(K4,Sheet1!$A$1:$B$30,2))</f>
        <v>交付金</v>
      </c>
      <c r="K4" s="36">
        <v>20</v>
      </c>
      <c r="L4" s="65">
        <f>IF(M4=0,0,VLOOKUP(M4,Sheet1!$D$1:$E$30,2))</f>
        <v>0</v>
      </c>
      <c r="M4" s="36"/>
    </row>
    <row r="5" spans="1:13" ht="13.5">
      <c r="A5" s="36">
        <v>18</v>
      </c>
      <c r="B5" s="36">
        <v>1</v>
      </c>
      <c r="C5" s="36">
        <v>5</v>
      </c>
      <c r="D5" s="36">
        <v>1</v>
      </c>
      <c r="E5" s="26" t="s">
        <v>54</v>
      </c>
      <c r="F5" s="38">
        <v>240000</v>
      </c>
      <c r="G5" s="38"/>
      <c r="H5" s="39">
        <f>IF(F5="",IF(G5="","",SUM($F$2:F5)-SUM($G$2:G5)),SUM($F$2:F5)-SUM($G$2:G5))</f>
        <v>960000</v>
      </c>
      <c r="I5" s="36"/>
      <c r="J5" s="40" t="str">
        <f>IF(K5=0,0,VLOOKUP(K5,Sheet1!$A$1:$B$30,2))</f>
        <v>交付金</v>
      </c>
      <c r="K5" s="36">
        <v>20</v>
      </c>
      <c r="L5" s="65">
        <f>IF(M5=0,0,VLOOKUP(M5,Sheet1!$D$1:$E$30,2))</f>
        <v>0</v>
      </c>
      <c r="M5" s="36"/>
    </row>
    <row r="6" spans="1:13" s="87" customFormat="1" ht="13.5">
      <c r="A6" s="97">
        <v>17</v>
      </c>
      <c r="B6" s="97">
        <v>5</v>
      </c>
      <c r="C6" s="97">
        <v>17</v>
      </c>
      <c r="D6" s="97"/>
      <c r="E6" s="97" t="s">
        <v>146</v>
      </c>
      <c r="F6" s="98"/>
      <c r="G6" s="98">
        <v>10000</v>
      </c>
      <c r="H6" s="99">
        <f>IF(F6="",IF(G6="","",SUM($F$2:F6)-SUM($G$2:G6)),SUM($F$2:F6)-SUM($G$2:G6))</f>
        <v>950000</v>
      </c>
      <c r="I6" s="97">
        <v>132</v>
      </c>
      <c r="J6" s="100" t="str">
        <f>IF(K6=0,0,VLOOKUP(K6,Sheet1!$A$1:$B$30,2))</f>
        <v>研究研修費</v>
      </c>
      <c r="K6" s="97">
        <v>1</v>
      </c>
      <c r="L6" s="101">
        <f>IF(M6=0,0,VLOOKUP(M6,Sheet1!$D$1:$E$30,2))</f>
        <v>0</v>
      </c>
      <c r="M6" s="97"/>
    </row>
    <row r="7" spans="1:13" s="87" customFormat="1" ht="13.5">
      <c r="A7" s="97">
        <v>17</v>
      </c>
      <c r="B7" s="97">
        <v>7</v>
      </c>
      <c r="C7" s="97">
        <v>29</v>
      </c>
      <c r="D7" s="97"/>
      <c r="E7" s="97" t="s">
        <v>120</v>
      </c>
      <c r="F7" s="98"/>
      <c r="G7" s="98">
        <v>2000</v>
      </c>
      <c r="H7" s="99">
        <f>IF(F7="",IF(G7="","",SUM($F$2:F7)-SUM($G$2:G7)),SUM($F$2:F7)-SUM($G$2:G7))</f>
        <v>948000</v>
      </c>
      <c r="I7" s="97">
        <v>34</v>
      </c>
      <c r="J7" s="100" t="str">
        <f>IF(K7=0,0,VLOOKUP(K7,Sheet1!$A$1:$B$30,2))</f>
        <v>研究研修費</v>
      </c>
      <c r="K7" s="97">
        <v>1</v>
      </c>
      <c r="L7" s="101">
        <f>IF(M7=0,0,VLOOKUP(M7,Sheet1!$D$1:$E$30,2))</f>
        <v>0</v>
      </c>
      <c r="M7" s="97"/>
    </row>
    <row r="8" spans="1:13" s="87" customFormat="1" ht="13.5">
      <c r="A8" s="97">
        <v>18</v>
      </c>
      <c r="B8" s="97">
        <v>1</v>
      </c>
      <c r="C8" s="97">
        <v>11</v>
      </c>
      <c r="D8" s="97"/>
      <c r="E8" s="97" t="s">
        <v>145</v>
      </c>
      <c r="F8" s="98"/>
      <c r="G8" s="98">
        <v>10000</v>
      </c>
      <c r="H8" s="99">
        <f>IF(F8="",IF(G8="","",SUM($F$2:F8)-SUM($G$2:G8)),SUM($F$2:F8)-SUM($G$2:G8))</f>
        <v>938000</v>
      </c>
      <c r="I8" s="97">
        <v>131</v>
      </c>
      <c r="J8" s="100" t="str">
        <f>IF(K8=0,0,VLOOKUP(K8,Sheet1!$A$1:$B$30,2))</f>
        <v>研究研修費</v>
      </c>
      <c r="K8" s="97">
        <v>1</v>
      </c>
      <c r="L8" s="101">
        <f>IF(M8=0,0,VLOOKUP(M8,Sheet1!$D$1:$E$30,2))</f>
        <v>0</v>
      </c>
      <c r="M8" s="97"/>
    </row>
    <row r="9" spans="1:13" s="87" customFormat="1" ht="13.5">
      <c r="A9" s="97">
        <v>18</v>
      </c>
      <c r="B9" s="97">
        <v>1</v>
      </c>
      <c r="C9" s="97">
        <v>19</v>
      </c>
      <c r="D9" s="97"/>
      <c r="E9" s="97" t="s">
        <v>149</v>
      </c>
      <c r="F9" s="98"/>
      <c r="G9" s="98">
        <v>1000</v>
      </c>
      <c r="H9" s="99">
        <f>IF(F9="",IF(G9="","",SUM($F$2:F9)-SUM($G$2:G9)),SUM($F$2:F9)-SUM($G$2:G9))</f>
        <v>937000</v>
      </c>
      <c r="I9" s="97">
        <v>135</v>
      </c>
      <c r="J9" s="100" t="str">
        <f>IF(K9=0,0,VLOOKUP(K9,Sheet1!$A$1:$B$30,2))</f>
        <v>研究研修費</v>
      </c>
      <c r="K9" s="97">
        <v>1</v>
      </c>
      <c r="L9" s="101">
        <f>IF(M9=0,0,VLOOKUP(M9,Sheet1!$D$1:$E$30,2))</f>
        <v>0</v>
      </c>
      <c r="M9" s="97"/>
    </row>
    <row r="10" spans="1:13" s="87" customFormat="1" ht="13.5">
      <c r="A10" s="97">
        <v>18</v>
      </c>
      <c r="B10" s="97">
        <v>1</v>
      </c>
      <c r="C10" s="97">
        <v>20</v>
      </c>
      <c r="D10" s="97"/>
      <c r="E10" s="97" t="s">
        <v>148</v>
      </c>
      <c r="F10" s="98"/>
      <c r="G10" s="98">
        <v>5000</v>
      </c>
      <c r="H10" s="99">
        <f>IF(F10="",IF(G10="","",SUM($F$2:F10)-SUM($G$2:G10)),SUM($F$2:F10)-SUM($G$2:G10))</f>
        <v>932000</v>
      </c>
      <c r="I10" s="97">
        <v>134</v>
      </c>
      <c r="J10" s="100" t="str">
        <f>IF(K10=0,0,VLOOKUP(K10,Sheet1!$A$1:$B$30,2))</f>
        <v>研究研修費</v>
      </c>
      <c r="K10" s="97">
        <v>1</v>
      </c>
      <c r="L10" s="101">
        <f>IF(M10=0,0,VLOOKUP(M10,Sheet1!$D$1:$E$30,2))</f>
        <v>0</v>
      </c>
      <c r="M10" s="97"/>
    </row>
    <row r="11" spans="1:13" s="87" customFormat="1" ht="13.5">
      <c r="A11" s="97">
        <v>18</v>
      </c>
      <c r="B11" s="97">
        <v>2</v>
      </c>
      <c r="C11" s="97">
        <v>11</v>
      </c>
      <c r="D11" s="97"/>
      <c r="E11" s="97" t="s">
        <v>147</v>
      </c>
      <c r="F11" s="98"/>
      <c r="G11" s="98">
        <v>3400</v>
      </c>
      <c r="H11" s="99">
        <f>IF(F11="",IF(G11="","",SUM($F$2:F11)-SUM($G$2:G11)),SUM($F$2:F11)-SUM($G$2:G11))</f>
        <v>928600</v>
      </c>
      <c r="I11" s="97">
        <v>133</v>
      </c>
      <c r="J11" s="100" t="str">
        <f>IF(K11=0,0,VLOOKUP(K11,Sheet1!$A$1:$B$30,2))</f>
        <v>研究研修費</v>
      </c>
      <c r="K11" s="97">
        <v>1</v>
      </c>
      <c r="L11" s="101">
        <f>IF(M11=0,0,VLOOKUP(M11,Sheet1!$D$1:$E$30,2))</f>
        <v>0</v>
      </c>
      <c r="M11" s="97"/>
    </row>
    <row r="12" spans="1:13" s="87" customFormat="1" ht="13.5">
      <c r="A12" s="97">
        <v>17</v>
      </c>
      <c r="B12" s="97">
        <v>4</v>
      </c>
      <c r="C12" s="97">
        <v>13</v>
      </c>
      <c r="D12" s="97"/>
      <c r="E12" s="97" t="s">
        <v>132</v>
      </c>
      <c r="F12" s="98"/>
      <c r="G12" s="98">
        <v>2052</v>
      </c>
      <c r="H12" s="99">
        <f>IF(F12="",IF(G12="","",SUM($F$2:F12)-SUM($G$2:G12)),SUM($F$2:F12)-SUM($G$2:G12))</f>
        <v>926548</v>
      </c>
      <c r="I12" s="97">
        <v>96</v>
      </c>
      <c r="J12" s="100" t="str">
        <f>IF(K12=0,0,VLOOKUP(K12,Sheet1!$A$1:$B$30,2))</f>
        <v>資料作成費</v>
      </c>
      <c r="K12" s="97">
        <v>3</v>
      </c>
      <c r="L12" s="101">
        <f>IF(M12=0,0,VLOOKUP(M12,Sheet1!$D$1:$E$30,2))</f>
        <v>0</v>
      </c>
      <c r="M12" s="97"/>
    </row>
    <row r="13" spans="1:13" s="87" customFormat="1" ht="13.5">
      <c r="A13" s="97">
        <v>17</v>
      </c>
      <c r="B13" s="97">
        <v>5</v>
      </c>
      <c r="C13" s="97">
        <v>14</v>
      </c>
      <c r="D13" s="97"/>
      <c r="E13" s="97" t="s">
        <v>130</v>
      </c>
      <c r="F13" s="98"/>
      <c r="G13" s="98">
        <v>1760</v>
      </c>
      <c r="H13" s="99">
        <f>IF(F13="",IF(G13="","",SUM($F$2:F13)-SUM($G$2:G13)),SUM($F$2:F13)-SUM($G$2:G13))</f>
        <v>924788</v>
      </c>
      <c r="I13" s="97">
        <v>94</v>
      </c>
      <c r="J13" s="100" t="str">
        <f>IF(K13=0,0,VLOOKUP(K13,Sheet1!$A$1:$B$30,2))</f>
        <v>資料作成費</v>
      </c>
      <c r="K13" s="97">
        <v>3</v>
      </c>
      <c r="L13" s="101">
        <f>IF(M13=0,0,VLOOKUP(M13,Sheet1!$D$1:$E$30,2))</f>
        <v>0</v>
      </c>
      <c r="M13" s="97"/>
    </row>
    <row r="14" spans="1:13" s="87" customFormat="1" ht="13.5">
      <c r="A14" s="97">
        <v>17</v>
      </c>
      <c r="B14" s="97">
        <v>5</v>
      </c>
      <c r="C14" s="97">
        <v>14</v>
      </c>
      <c r="D14" s="97"/>
      <c r="E14" s="97" t="s">
        <v>130</v>
      </c>
      <c r="F14" s="98"/>
      <c r="G14" s="98">
        <v>1029</v>
      </c>
      <c r="H14" s="99">
        <f>IF(F14="",IF(G14="","",SUM($F$2:F14)-SUM($G$2:G14)),SUM($F$2:F14)-SUM($G$2:G14))</f>
        <v>923759</v>
      </c>
      <c r="I14" s="97">
        <v>98</v>
      </c>
      <c r="J14" s="100" t="str">
        <f>IF(K14=0,0,VLOOKUP(K14,Sheet1!$A$1:$B$30,2))</f>
        <v>資料作成費</v>
      </c>
      <c r="K14" s="97">
        <v>3</v>
      </c>
      <c r="L14" s="101">
        <f>IF(M14=0,0,VLOOKUP(M14,Sheet1!$D$1:$E$30,2))</f>
        <v>0</v>
      </c>
      <c r="M14" s="97"/>
    </row>
    <row r="15" spans="1:13" s="87" customFormat="1" ht="13.5">
      <c r="A15" s="97">
        <v>17</v>
      </c>
      <c r="B15" s="97">
        <v>4</v>
      </c>
      <c r="C15" s="97">
        <v>11</v>
      </c>
      <c r="D15" s="97"/>
      <c r="E15" s="97" t="s">
        <v>140</v>
      </c>
      <c r="F15" s="98"/>
      <c r="G15" s="98">
        <v>2400</v>
      </c>
      <c r="H15" s="99">
        <f>IF(F15="",IF(G15="","",SUM($F$2:F15)-SUM($G$2:G15)),SUM($F$2:F15)-SUM($G$2:G15))</f>
        <v>921359</v>
      </c>
      <c r="I15" s="97">
        <v>122</v>
      </c>
      <c r="J15" s="100" t="str">
        <f>IF(K15=0,0,VLOOKUP(K15,Sheet1!$A$1:$B$30,2))</f>
        <v>資料購入費</v>
      </c>
      <c r="K15" s="97">
        <v>4</v>
      </c>
      <c r="L15" s="101">
        <f>IF(M15=0,0,VLOOKUP(M15,Sheet1!$D$1:$E$30,2))</f>
        <v>0</v>
      </c>
      <c r="M15" s="97"/>
    </row>
    <row r="16" spans="1:13" s="87" customFormat="1" ht="13.5">
      <c r="A16" s="97">
        <v>17</v>
      </c>
      <c r="B16" s="97">
        <v>4</v>
      </c>
      <c r="C16" s="97">
        <v>23</v>
      </c>
      <c r="D16" s="97"/>
      <c r="E16" s="97" t="s">
        <v>140</v>
      </c>
      <c r="F16" s="98"/>
      <c r="G16" s="98">
        <v>2793</v>
      </c>
      <c r="H16" s="99">
        <f>IF(F16="",IF(G16="","",SUM($F$2:F16)-SUM($G$2:G16)),SUM($F$2:F16)-SUM($G$2:G16))</f>
        <v>918566</v>
      </c>
      <c r="I16" s="97">
        <v>123</v>
      </c>
      <c r="J16" s="100" t="str">
        <f>IF(K16=0,0,VLOOKUP(K16,Sheet1!$A$1:$B$30,2))</f>
        <v>資料購入費</v>
      </c>
      <c r="K16" s="97">
        <v>4</v>
      </c>
      <c r="L16" s="101">
        <f>IF(M16=0,0,VLOOKUP(M16,Sheet1!$D$1:$E$30,2))</f>
        <v>0</v>
      </c>
      <c r="M16" s="97"/>
    </row>
    <row r="17" spans="1:13" s="87" customFormat="1" ht="13.5">
      <c r="A17" s="97">
        <v>17</v>
      </c>
      <c r="B17" s="97">
        <v>4</v>
      </c>
      <c r="C17" s="97"/>
      <c r="D17" s="97">
        <v>4</v>
      </c>
      <c r="E17" s="97" t="s">
        <v>118</v>
      </c>
      <c r="F17" s="98"/>
      <c r="G17" s="98">
        <v>3925</v>
      </c>
      <c r="H17" s="99">
        <f>IF(F17="",IF(G17="","",SUM($F$2:F17)-SUM($G$2:G17)),SUM($F$2:F17)-SUM($G$2:G17))</f>
        <v>914641</v>
      </c>
      <c r="I17" s="97">
        <v>22</v>
      </c>
      <c r="J17" s="100" t="str">
        <f>IF(K17=0,0,VLOOKUP(K17,Sheet1!$A$1:$B$30,2))</f>
        <v>資料購入費</v>
      </c>
      <c r="K17" s="97">
        <v>4</v>
      </c>
      <c r="L17" s="101">
        <f>IF(M17=0,0,VLOOKUP(M17,Sheet1!$D$1:$E$30,2))</f>
        <v>0</v>
      </c>
      <c r="M17" s="97"/>
    </row>
    <row r="18" spans="1:13" s="87" customFormat="1" ht="13.5">
      <c r="A18" s="97">
        <v>17</v>
      </c>
      <c r="B18" s="97">
        <v>5</v>
      </c>
      <c r="C18" s="97">
        <v>1</v>
      </c>
      <c r="D18" s="97"/>
      <c r="E18" s="97" t="s">
        <v>140</v>
      </c>
      <c r="F18" s="98"/>
      <c r="G18" s="98">
        <v>1449</v>
      </c>
      <c r="H18" s="99">
        <f>IF(F18="",IF(G18="","",SUM($F$2:F18)-SUM($G$2:G18)),SUM($F$2:F18)-SUM($G$2:G18))</f>
        <v>913192</v>
      </c>
      <c r="I18" s="97">
        <v>110</v>
      </c>
      <c r="J18" s="100" t="str">
        <f>IF(K18=0,0,VLOOKUP(K18,Sheet1!$A$1:$B$30,2))</f>
        <v>資料購入費</v>
      </c>
      <c r="K18" s="97">
        <v>4</v>
      </c>
      <c r="L18" s="101">
        <f>IF(M18=0,0,VLOOKUP(M18,Sheet1!$D$1:$E$30,2))</f>
        <v>0</v>
      </c>
      <c r="M18" s="97"/>
    </row>
    <row r="19" spans="1:13" s="87" customFormat="1" ht="13.5">
      <c r="A19" s="97">
        <v>17</v>
      </c>
      <c r="B19" s="97">
        <v>5</v>
      </c>
      <c r="C19" s="97">
        <v>5</v>
      </c>
      <c r="D19" s="97"/>
      <c r="E19" s="97" t="s">
        <v>140</v>
      </c>
      <c r="F19" s="98"/>
      <c r="G19" s="98">
        <v>1050</v>
      </c>
      <c r="H19" s="99">
        <f>IF(F19="",IF(G19="","",SUM($F$2:F19)-SUM($G$2:G19)),SUM($F$2:F19)-SUM($G$2:G19))</f>
        <v>912142</v>
      </c>
      <c r="I19" s="97">
        <v>112</v>
      </c>
      <c r="J19" s="100" t="str">
        <f>IF(K19=0,0,VLOOKUP(K19,Sheet1!$A$1:$B$30,2))</f>
        <v>資料購入費</v>
      </c>
      <c r="K19" s="97">
        <v>4</v>
      </c>
      <c r="L19" s="101">
        <f>IF(M19=0,0,VLOOKUP(M19,Sheet1!$D$1:$E$30,2))</f>
        <v>0</v>
      </c>
      <c r="M19" s="97"/>
    </row>
    <row r="20" spans="1:13" s="87" customFormat="1" ht="13.5">
      <c r="A20" s="97">
        <v>17</v>
      </c>
      <c r="B20" s="97">
        <v>5</v>
      </c>
      <c r="C20" s="97">
        <v>12</v>
      </c>
      <c r="D20" s="97"/>
      <c r="E20" s="97" t="s">
        <v>140</v>
      </c>
      <c r="F20" s="98"/>
      <c r="G20" s="98">
        <v>740</v>
      </c>
      <c r="H20" s="99">
        <f>IF(F20="",IF(G20="","",SUM($F$2:F20)-SUM($G$2:G20)),SUM($F$2:F20)-SUM($G$2:G20))</f>
        <v>911402</v>
      </c>
      <c r="I20" s="97">
        <v>111</v>
      </c>
      <c r="J20" s="100" t="str">
        <f>IF(K20=0,0,VLOOKUP(K20,Sheet1!$A$1:$B$30,2))</f>
        <v>資料購入費</v>
      </c>
      <c r="K20" s="97">
        <v>4</v>
      </c>
      <c r="L20" s="101">
        <f>IF(M20=0,0,VLOOKUP(M20,Sheet1!$D$1:$E$30,2))</f>
        <v>0</v>
      </c>
      <c r="M20" s="97"/>
    </row>
    <row r="21" spans="1:13" s="87" customFormat="1" ht="13.5">
      <c r="A21" s="97">
        <v>17</v>
      </c>
      <c r="B21" s="97">
        <v>5</v>
      </c>
      <c r="C21" s="97">
        <v>14</v>
      </c>
      <c r="D21" s="97"/>
      <c r="E21" s="97" t="s">
        <v>140</v>
      </c>
      <c r="F21" s="98"/>
      <c r="G21" s="98">
        <v>899</v>
      </c>
      <c r="H21" s="99">
        <f>IF(F21="",IF(G21="","",SUM($F$2:F21)-SUM($G$2:G21)),SUM($F$2:F21)-SUM($G$2:G21))</f>
        <v>910503</v>
      </c>
      <c r="I21" s="97">
        <v>121</v>
      </c>
      <c r="J21" s="100" t="str">
        <f>IF(K21=0,0,VLOOKUP(K21,Sheet1!$A$1:$B$30,2))</f>
        <v>資料購入費</v>
      </c>
      <c r="K21" s="97">
        <v>4</v>
      </c>
      <c r="L21" s="101">
        <f>IF(M21=0,0,VLOOKUP(M21,Sheet1!$D$1:$E$30,2))</f>
        <v>0</v>
      </c>
      <c r="M21" s="97"/>
    </row>
    <row r="22" spans="1:13" s="87" customFormat="1" ht="13.5">
      <c r="A22" s="97">
        <v>17</v>
      </c>
      <c r="B22" s="97">
        <v>5</v>
      </c>
      <c r="C22" s="97">
        <v>27</v>
      </c>
      <c r="D22" s="97"/>
      <c r="E22" s="97" t="s">
        <v>140</v>
      </c>
      <c r="F22" s="98"/>
      <c r="G22" s="98">
        <v>680</v>
      </c>
      <c r="H22" s="99">
        <f>IF(F22="",IF(G22="","",SUM($F$2:F22)-SUM($G$2:G22)),SUM($F$2:F22)-SUM($G$2:G22))</f>
        <v>909823</v>
      </c>
      <c r="I22" s="97">
        <v>119</v>
      </c>
      <c r="J22" s="100" t="str">
        <f>IF(K22=0,0,VLOOKUP(K22,Sheet1!$A$1:$B$30,2))</f>
        <v>資料購入費</v>
      </c>
      <c r="K22" s="97">
        <v>4</v>
      </c>
      <c r="L22" s="101">
        <f>IF(M22=0,0,VLOOKUP(M22,Sheet1!$D$1:$E$30,2))</f>
        <v>0</v>
      </c>
      <c r="M22" s="97"/>
    </row>
    <row r="23" spans="1:13" s="87" customFormat="1" ht="13.5">
      <c r="A23" s="97">
        <v>17</v>
      </c>
      <c r="B23" s="97">
        <v>5</v>
      </c>
      <c r="C23" s="97"/>
      <c r="D23" s="97">
        <v>5</v>
      </c>
      <c r="E23" s="97" t="s">
        <v>118</v>
      </c>
      <c r="F23" s="98"/>
      <c r="G23" s="98">
        <v>3925</v>
      </c>
      <c r="H23" s="99">
        <f>IF(F23="",IF(G23="","",SUM($F$2:F23)-SUM($G$2:G23)),SUM($F$2:F23)-SUM($G$2:G23))</f>
        <v>905898</v>
      </c>
      <c r="I23" s="97">
        <v>23</v>
      </c>
      <c r="J23" s="100" t="str">
        <f>IF(K23=0,0,VLOOKUP(K23,Sheet1!$A$1:$B$30,2))</f>
        <v>資料購入費</v>
      </c>
      <c r="K23" s="97">
        <v>4</v>
      </c>
      <c r="L23" s="101">
        <f>IF(M23=0,0,VLOOKUP(M23,Sheet1!$D$1:$E$30,2))</f>
        <v>0</v>
      </c>
      <c r="M23" s="97"/>
    </row>
    <row r="24" spans="1:13" s="87" customFormat="1" ht="13.5">
      <c r="A24" s="97">
        <v>17</v>
      </c>
      <c r="B24" s="97">
        <v>6</v>
      </c>
      <c r="C24" s="97">
        <v>5</v>
      </c>
      <c r="D24" s="97"/>
      <c r="E24" s="97" t="s">
        <v>140</v>
      </c>
      <c r="F24" s="98"/>
      <c r="G24" s="98">
        <v>1245</v>
      </c>
      <c r="H24" s="99">
        <f>IF(F24="",IF(G24="","",SUM($F$2:F24)-SUM($G$2:G24)),SUM($F$2:F24)-SUM($G$2:G24))</f>
        <v>904653</v>
      </c>
      <c r="I24" s="97">
        <v>120</v>
      </c>
      <c r="J24" s="100" t="str">
        <f>IF(K24=0,0,VLOOKUP(K24,Sheet1!$A$1:$B$30,2))</f>
        <v>資料購入費</v>
      </c>
      <c r="K24" s="97">
        <v>4</v>
      </c>
      <c r="L24" s="101">
        <f>IF(M24=0,0,VLOOKUP(M24,Sheet1!$D$1:$E$30,2))</f>
        <v>0</v>
      </c>
      <c r="M24" s="97"/>
    </row>
    <row r="25" spans="1:13" s="87" customFormat="1" ht="13.5">
      <c r="A25" s="97">
        <v>17</v>
      </c>
      <c r="B25" s="97">
        <v>6</v>
      </c>
      <c r="C25" s="97">
        <v>6</v>
      </c>
      <c r="D25" s="97"/>
      <c r="E25" s="97" t="s">
        <v>140</v>
      </c>
      <c r="F25" s="98"/>
      <c r="G25" s="98">
        <v>1470</v>
      </c>
      <c r="H25" s="99">
        <f>IF(F25="",IF(G25="","",SUM($F$2:F25)-SUM($G$2:G25)),SUM($F$2:F25)-SUM($G$2:G25))</f>
        <v>903183</v>
      </c>
      <c r="I25" s="97">
        <v>125</v>
      </c>
      <c r="J25" s="100" t="str">
        <f>IF(K25=0,0,VLOOKUP(K25,Sheet1!$A$1:$B$30,2))</f>
        <v>資料購入費</v>
      </c>
      <c r="K25" s="97">
        <v>4</v>
      </c>
      <c r="L25" s="101">
        <f>IF(M25=0,0,VLOOKUP(M25,Sheet1!$D$1:$E$30,2))</f>
        <v>0</v>
      </c>
      <c r="M25" s="97"/>
    </row>
    <row r="26" spans="1:13" s="87" customFormat="1" ht="13.5">
      <c r="A26" s="97">
        <v>17</v>
      </c>
      <c r="B26" s="97">
        <v>6</v>
      </c>
      <c r="C26" s="97">
        <v>21</v>
      </c>
      <c r="D26" s="97"/>
      <c r="E26" s="97" t="s">
        <v>140</v>
      </c>
      <c r="F26" s="98"/>
      <c r="G26" s="98">
        <v>735</v>
      </c>
      <c r="H26" s="99">
        <f>IF(F26="",IF(G26="","",SUM($F$2:F26)-SUM($G$2:G26)),SUM($F$2:F26)-SUM($G$2:G26))</f>
        <v>902448</v>
      </c>
      <c r="I26" s="97">
        <v>118</v>
      </c>
      <c r="J26" s="100" t="str">
        <f>IF(K26=0,0,VLOOKUP(K26,Sheet1!$A$1:$B$30,2))</f>
        <v>資料購入費</v>
      </c>
      <c r="K26" s="97">
        <v>4</v>
      </c>
      <c r="L26" s="101">
        <f>IF(M26=0,0,VLOOKUP(M26,Sheet1!$D$1:$E$30,2))</f>
        <v>0</v>
      </c>
      <c r="M26" s="97"/>
    </row>
    <row r="27" spans="1:13" s="87" customFormat="1" ht="13.5">
      <c r="A27" s="97">
        <v>17</v>
      </c>
      <c r="B27" s="97">
        <v>7</v>
      </c>
      <c r="C27" s="97"/>
      <c r="D27" s="97">
        <v>7</v>
      </c>
      <c r="E27" s="97" t="s">
        <v>118</v>
      </c>
      <c r="F27" s="98"/>
      <c r="G27" s="98">
        <v>3925</v>
      </c>
      <c r="H27" s="99">
        <f>IF(F27="",IF(G27="","",SUM($F$2:F27)-SUM($G$2:G27)),SUM($F$2:F27)-SUM($G$2:G27))</f>
        <v>898523</v>
      </c>
      <c r="I27" s="97">
        <v>24</v>
      </c>
      <c r="J27" s="100" t="str">
        <f>IF(K27=0,0,VLOOKUP(K27,Sheet1!$A$1:$B$30,2))</f>
        <v>資料購入費</v>
      </c>
      <c r="K27" s="97">
        <v>4</v>
      </c>
      <c r="L27" s="101">
        <f>IF(M27=0,0,VLOOKUP(M27,Sheet1!$D$1:$E$30,2))</f>
        <v>0</v>
      </c>
      <c r="M27" s="97"/>
    </row>
    <row r="28" spans="1:13" s="87" customFormat="1" ht="13.5">
      <c r="A28" s="97">
        <v>17</v>
      </c>
      <c r="B28" s="97">
        <v>8</v>
      </c>
      <c r="C28" s="97">
        <v>2</v>
      </c>
      <c r="D28" s="97"/>
      <c r="E28" s="97" t="s">
        <v>142</v>
      </c>
      <c r="F28" s="98"/>
      <c r="G28" s="98">
        <v>5000</v>
      </c>
      <c r="H28" s="99">
        <f>IF(F28="",IF(G28="","",SUM($F$2:F28)-SUM($G$2:G28)),SUM($F$2:F28)-SUM($G$2:G28))</f>
        <v>893523</v>
      </c>
      <c r="I28" s="97">
        <v>127</v>
      </c>
      <c r="J28" s="100" t="str">
        <f>IF(K28=0,0,VLOOKUP(K28,Sheet1!$A$1:$B$30,2))</f>
        <v>資料購入費</v>
      </c>
      <c r="K28" s="97">
        <v>4</v>
      </c>
      <c r="L28" s="101">
        <f>IF(M28=0,0,VLOOKUP(M28,Sheet1!$D$1:$E$30,2))</f>
        <v>0</v>
      </c>
      <c r="M28" s="97"/>
    </row>
    <row r="29" spans="1:13" s="87" customFormat="1" ht="13.5">
      <c r="A29" s="97">
        <v>17</v>
      </c>
      <c r="B29" s="97">
        <v>8</v>
      </c>
      <c r="C29" s="97">
        <v>7</v>
      </c>
      <c r="D29" s="97"/>
      <c r="E29" s="97" t="s">
        <v>140</v>
      </c>
      <c r="F29" s="98"/>
      <c r="G29" s="98">
        <v>2310</v>
      </c>
      <c r="H29" s="99">
        <f>IF(F29="",IF(G29="","",SUM($F$2:F29)-SUM($G$2:G29)),SUM($F$2:F29)-SUM($G$2:G29))</f>
        <v>891213</v>
      </c>
      <c r="I29" s="97">
        <v>108</v>
      </c>
      <c r="J29" s="100" t="str">
        <f>IF(K29=0,0,VLOOKUP(K29,Sheet1!$A$1:$B$30,2))</f>
        <v>資料購入費</v>
      </c>
      <c r="K29" s="97">
        <v>4</v>
      </c>
      <c r="L29" s="101">
        <f>IF(M29=0,0,VLOOKUP(M29,Sheet1!$D$1:$E$30,2))</f>
        <v>0</v>
      </c>
      <c r="M29" s="97"/>
    </row>
    <row r="30" spans="1:13" s="87" customFormat="1" ht="13.5">
      <c r="A30" s="97">
        <v>17</v>
      </c>
      <c r="B30" s="97">
        <v>8</v>
      </c>
      <c r="C30" s="97">
        <v>7</v>
      </c>
      <c r="D30" s="97"/>
      <c r="E30" s="97" t="s">
        <v>140</v>
      </c>
      <c r="F30" s="98"/>
      <c r="G30" s="98">
        <v>1575</v>
      </c>
      <c r="H30" s="99">
        <f>IF(F30="",IF(G30="","",SUM($F$2:F30)-SUM($G$2:G30)),SUM($F$2:F30)-SUM($G$2:G30))</f>
        <v>889638</v>
      </c>
      <c r="I30" s="97">
        <v>109</v>
      </c>
      <c r="J30" s="100" t="str">
        <f>IF(K30=0,0,VLOOKUP(K30,Sheet1!$A$1:$B$30,2))</f>
        <v>資料購入費</v>
      </c>
      <c r="K30" s="97">
        <v>4</v>
      </c>
      <c r="L30" s="101">
        <f>IF(M30=0,0,VLOOKUP(M30,Sheet1!$D$1:$E$30,2))</f>
        <v>0</v>
      </c>
      <c r="M30" s="97"/>
    </row>
    <row r="31" spans="1:13" s="87" customFormat="1" ht="13.5">
      <c r="A31" s="97">
        <v>17</v>
      </c>
      <c r="B31" s="97">
        <v>8</v>
      </c>
      <c r="C31" s="97">
        <v>7</v>
      </c>
      <c r="D31" s="97"/>
      <c r="E31" s="97" t="s">
        <v>140</v>
      </c>
      <c r="F31" s="98"/>
      <c r="G31" s="98">
        <v>2310</v>
      </c>
      <c r="H31" s="99">
        <f>IF(F31="",IF(G31="","",SUM($F$2:F31)-SUM($G$2:G31)),SUM($F$2:F31)-SUM($G$2:G31))</f>
        <v>887328</v>
      </c>
      <c r="I31" s="97">
        <v>124</v>
      </c>
      <c r="J31" s="100" t="str">
        <f>IF(K31=0,0,VLOOKUP(K31,Sheet1!$A$1:$B$30,2))</f>
        <v>資料購入費</v>
      </c>
      <c r="K31" s="97">
        <v>4</v>
      </c>
      <c r="L31" s="101">
        <f>IF(M31=0,0,VLOOKUP(M31,Sheet1!$D$1:$E$30,2))</f>
        <v>0</v>
      </c>
      <c r="M31" s="97"/>
    </row>
    <row r="32" spans="1:13" s="87" customFormat="1" ht="13.5">
      <c r="A32" s="97">
        <v>17</v>
      </c>
      <c r="B32" s="97">
        <v>8</v>
      </c>
      <c r="C32" s="97">
        <v>7</v>
      </c>
      <c r="D32" s="97"/>
      <c r="E32" s="97" t="s">
        <v>140</v>
      </c>
      <c r="F32" s="98"/>
      <c r="G32" s="98">
        <v>1835</v>
      </c>
      <c r="H32" s="99">
        <f>IF(F32="",IF(G32="","",SUM($F$2:F32)-SUM($G$2:G32)),SUM($F$2:F32)-SUM($G$2:G32))</f>
        <v>885493</v>
      </c>
      <c r="I32" s="97">
        <v>136</v>
      </c>
      <c r="J32" s="100" t="str">
        <f>IF(K32=0,0,VLOOKUP(K32,Sheet1!$A$1:$B$30,2))</f>
        <v>資料購入費</v>
      </c>
      <c r="K32" s="97">
        <v>4</v>
      </c>
      <c r="L32" s="101">
        <f>IF(M32=0,0,VLOOKUP(M32,Sheet1!$D$1:$E$30,2))</f>
        <v>0</v>
      </c>
      <c r="M32" s="97"/>
    </row>
    <row r="33" spans="1:13" s="87" customFormat="1" ht="13.5">
      <c r="A33" s="97">
        <v>17</v>
      </c>
      <c r="B33" s="97">
        <v>8</v>
      </c>
      <c r="C33" s="97">
        <v>19</v>
      </c>
      <c r="D33" s="97"/>
      <c r="E33" s="97" t="s">
        <v>140</v>
      </c>
      <c r="F33" s="98"/>
      <c r="G33" s="98">
        <v>1428</v>
      </c>
      <c r="H33" s="99">
        <f>IF(F33="",IF(G33="","",SUM($F$2:F33)-SUM($G$2:G33)),SUM($F$2:F33)-SUM($G$2:G33))</f>
        <v>884065</v>
      </c>
      <c r="I33" s="97">
        <v>117</v>
      </c>
      <c r="J33" s="100" t="str">
        <f>IF(K33=0,0,VLOOKUP(K33,Sheet1!$A$1:$B$30,2))</f>
        <v>資料購入費</v>
      </c>
      <c r="K33" s="97">
        <v>4</v>
      </c>
      <c r="L33" s="101">
        <f>IF(M33=0,0,VLOOKUP(M33,Sheet1!$D$1:$E$30,2))</f>
        <v>0</v>
      </c>
      <c r="M33" s="97"/>
    </row>
    <row r="34" spans="1:13" s="87" customFormat="1" ht="13.5">
      <c r="A34" s="97">
        <v>17</v>
      </c>
      <c r="B34" s="97">
        <v>8</v>
      </c>
      <c r="C34" s="97">
        <v>25</v>
      </c>
      <c r="D34" s="97"/>
      <c r="E34" s="97" t="s">
        <v>140</v>
      </c>
      <c r="F34" s="98"/>
      <c r="G34" s="98">
        <v>1078</v>
      </c>
      <c r="H34" s="99">
        <f>IF(F34="",IF(G34="","",SUM($F$2:F34)-SUM($G$2:G34)),SUM($F$2:F34)-SUM($G$2:G34))</f>
        <v>882987</v>
      </c>
      <c r="I34" s="97">
        <v>114</v>
      </c>
      <c r="J34" s="100" t="str">
        <f>IF(K34=0,0,VLOOKUP(K34,Sheet1!$A$1:$B$30,2))</f>
        <v>資料購入費</v>
      </c>
      <c r="K34" s="97">
        <v>4</v>
      </c>
      <c r="L34" s="101">
        <f>IF(M34=0,0,VLOOKUP(M34,Sheet1!$D$1:$E$30,2))</f>
        <v>0</v>
      </c>
      <c r="M34" s="97"/>
    </row>
    <row r="35" spans="1:13" s="87" customFormat="1" ht="13.5">
      <c r="A35" s="97">
        <v>17</v>
      </c>
      <c r="B35" s="97">
        <v>8</v>
      </c>
      <c r="C35" s="97">
        <v>27</v>
      </c>
      <c r="D35" s="97"/>
      <c r="E35" s="97" t="s">
        <v>140</v>
      </c>
      <c r="F35" s="98"/>
      <c r="G35" s="98">
        <v>1079</v>
      </c>
      <c r="H35" s="99">
        <f>IF(F35="",IF(G35="","",SUM($F$2:F35)-SUM($G$2:G35)),SUM($F$2:F35)-SUM($G$2:G35))</f>
        <v>881908</v>
      </c>
      <c r="I35" s="97">
        <v>115</v>
      </c>
      <c r="J35" s="100" t="str">
        <f>IF(K35=0,0,VLOOKUP(K35,Sheet1!$A$1:$B$30,2))</f>
        <v>資料購入費</v>
      </c>
      <c r="K35" s="97">
        <v>4</v>
      </c>
      <c r="L35" s="101">
        <f>IF(M35=0,0,VLOOKUP(M35,Sheet1!$D$1:$E$30,2))</f>
        <v>0</v>
      </c>
      <c r="M35" s="97"/>
    </row>
    <row r="36" spans="1:13" s="87" customFormat="1" ht="13.5">
      <c r="A36" s="97">
        <v>17</v>
      </c>
      <c r="B36" s="97">
        <v>8</v>
      </c>
      <c r="C36" s="97">
        <v>28</v>
      </c>
      <c r="D36" s="97"/>
      <c r="E36" s="97" t="s">
        <v>140</v>
      </c>
      <c r="F36" s="98"/>
      <c r="G36" s="98">
        <v>1619</v>
      </c>
      <c r="H36" s="99">
        <f>IF(F36="",IF(G36="","",SUM($F$2:F36)-SUM($G$2:G36)),SUM($F$2:F36)-SUM($G$2:G36))</f>
        <v>880289</v>
      </c>
      <c r="I36" s="97">
        <v>116</v>
      </c>
      <c r="J36" s="100" t="str">
        <f>IF(K36=0,0,VLOOKUP(K36,Sheet1!$A$1:$B$30,2))</f>
        <v>資料購入費</v>
      </c>
      <c r="K36" s="97">
        <v>4</v>
      </c>
      <c r="L36" s="101">
        <f>IF(M36=0,0,VLOOKUP(M36,Sheet1!$D$1:$E$30,2))</f>
        <v>0</v>
      </c>
      <c r="M36" s="97"/>
    </row>
    <row r="37" spans="1:13" s="87" customFormat="1" ht="13.5">
      <c r="A37" s="97">
        <v>17</v>
      </c>
      <c r="B37" s="97">
        <v>8</v>
      </c>
      <c r="C37" s="97">
        <v>29</v>
      </c>
      <c r="D37" s="97"/>
      <c r="E37" s="97" t="s">
        <v>142</v>
      </c>
      <c r="F37" s="98"/>
      <c r="G37" s="98">
        <v>10000</v>
      </c>
      <c r="H37" s="99">
        <f>IF(F37="",IF(G37="","",SUM($F$2:F37)-SUM($G$2:G37)),SUM($F$2:F37)-SUM($G$2:G37))</f>
        <v>870289</v>
      </c>
      <c r="I37" s="97">
        <v>128</v>
      </c>
      <c r="J37" s="100" t="str">
        <f>IF(K37=0,0,VLOOKUP(K37,Sheet1!$A$1:$B$30,2))</f>
        <v>資料購入費</v>
      </c>
      <c r="K37" s="97">
        <v>4</v>
      </c>
      <c r="L37" s="101">
        <f>IF(M37=0,0,VLOOKUP(M37,Sheet1!$D$1:$E$30,2))</f>
        <v>0</v>
      </c>
      <c r="M37" s="97"/>
    </row>
    <row r="38" spans="1:13" s="87" customFormat="1" ht="13.5">
      <c r="A38" s="97">
        <v>17</v>
      </c>
      <c r="B38" s="97">
        <v>8</v>
      </c>
      <c r="C38" s="97">
        <v>29</v>
      </c>
      <c r="D38" s="97"/>
      <c r="E38" s="97" t="s">
        <v>144</v>
      </c>
      <c r="F38" s="98"/>
      <c r="G38" s="98">
        <v>10000</v>
      </c>
      <c r="H38" s="99">
        <f>IF(F38="",IF(G38="","",SUM($F$2:F38)-SUM($G$2:G38)),SUM($F$2:F38)-SUM($G$2:G38))</f>
        <v>860289</v>
      </c>
      <c r="I38" s="97">
        <v>130</v>
      </c>
      <c r="J38" s="100" t="str">
        <f>IF(K38=0,0,VLOOKUP(K38,Sheet1!$A$1:$B$30,2))</f>
        <v>資料購入費</v>
      </c>
      <c r="K38" s="97">
        <v>4</v>
      </c>
      <c r="L38" s="101">
        <f>IF(M38=0,0,VLOOKUP(M38,Sheet1!$D$1:$E$30,2))</f>
        <v>0</v>
      </c>
      <c r="M38" s="97"/>
    </row>
    <row r="39" spans="1:13" s="87" customFormat="1" ht="13.5">
      <c r="A39" s="97">
        <v>17</v>
      </c>
      <c r="B39" s="97">
        <v>8</v>
      </c>
      <c r="C39" s="97"/>
      <c r="D39" s="97">
        <v>8</v>
      </c>
      <c r="E39" s="97" t="s">
        <v>118</v>
      </c>
      <c r="F39" s="98"/>
      <c r="G39" s="98">
        <v>3925</v>
      </c>
      <c r="H39" s="99">
        <f>IF(F39="",IF(G39="","",SUM($F$2:F39)-SUM($G$2:G39)),SUM($F$2:F39)-SUM($G$2:G39))</f>
        <v>856364</v>
      </c>
      <c r="I39" s="97">
        <v>25</v>
      </c>
      <c r="J39" s="100" t="str">
        <f>IF(K39=0,0,VLOOKUP(K39,Sheet1!$A$1:$B$30,2))</f>
        <v>資料購入費</v>
      </c>
      <c r="K39" s="97">
        <v>4</v>
      </c>
      <c r="L39" s="101">
        <f>IF(M39=0,0,VLOOKUP(M39,Sheet1!$D$1:$E$30,2))</f>
        <v>0</v>
      </c>
      <c r="M39" s="97"/>
    </row>
    <row r="40" spans="1:13" s="87" customFormat="1" ht="13.5">
      <c r="A40" s="97">
        <v>17</v>
      </c>
      <c r="B40" s="97">
        <v>9</v>
      </c>
      <c r="C40" s="97">
        <v>6</v>
      </c>
      <c r="D40" s="97"/>
      <c r="E40" s="97" t="s">
        <v>140</v>
      </c>
      <c r="F40" s="98"/>
      <c r="G40" s="98">
        <v>1260</v>
      </c>
      <c r="H40" s="99">
        <f>IF(F40="",IF(G40="","",SUM($F$2:F40)-SUM($G$2:G40)),SUM($F$2:F40)-SUM($G$2:G40))</f>
        <v>855104</v>
      </c>
      <c r="I40" s="97">
        <v>113</v>
      </c>
      <c r="J40" s="100" t="str">
        <f>IF(K40=0,0,VLOOKUP(K40,Sheet1!$A$1:$B$30,2))</f>
        <v>資料購入費</v>
      </c>
      <c r="K40" s="97">
        <v>4</v>
      </c>
      <c r="L40" s="101">
        <f>IF(M40=0,0,VLOOKUP(M40,Sheet1!$D$1:$E$30,2))</f>
        <v>0</v>
      </c>
      <c r="M40" s="97"/>
    </row>
    <row r="41" spans="1:13" s="87" customFormat="1" ht="13.5">
      <c r="A41" s="97">
        <v>17</v>
      </c>
      <c r="B41" s="97">
        <v>9</v>
      </c>
      <c r="C41" s="97">
        <v>7</v>
      </c>
      <c r="D41" s="97"/>
      <c r="E41" s="97" t="s">
        <v>141</v>
      </c>
      <c r="F41" s="98"/>
      <c r="G41" s="98">
        <v>5880</v>
      </c>
      <c r="H41" s="99">
        <f>IF(F41="",IF(G41="","",SUM($F$2:F41)-SUM($G$2:G41)),SUM($F$2:F41)-SUM($G$2:G41))</f>
        <v>849224</v>
      </c>
      <c r="I41" s="97">
        <v>126</v>
      </c>
      <c r="J41" s="100" t="str">
        <f>IF(K41=0,0,VLOOKUP(K41,Sheet1!$A$1:$B$30,2))</f>
        <v>資料購入費</v>
      </c>
      <c r="K41" s="97">
        <v>4</v>
      </c>
      <c r="L41" s="101">
        <f>IF(M41=0,0,VLOOKUP(M41,Sheet1!$D$1:$E$30,2))</f>
        <v>0</v>
      </c>
      <c r="M41" s="97"/>
    </row>
    <row r="42" spans="1:13" s="87" customFormat="1" ht="13.5">
      <c r="A42" s="97">
        <v>17</v>
      </c>
      <c r="B42" s="97">
        <v>9</v>
      </c>
      <c r="C42" s="97"/>
      <c r="D42" s="97">
        <v>9</v>
      </c>
      <c r="E42" s="97" t="s">
        <v>118</v>
      </c>
      <c r="F42" s="98"/>
      <c r="G42" s="98">
        <v>3925</v>
      </c>
      <c r="H42" s="99">
        <f>IF(F42="",IF(G42="","",SUM($F$2:F42)-SUM($G$2:G42)),SUM($F$2:F42)-SUM($G$2:G42))</f>
        <v>845299</v>
      </c>
      <c r="I42" s="97">
        <v>26</v>
      </c>
      <c r="J42" s="100" t="str">
        <f>IF(K42=0,0,VLOOKUP(K42,Sheet1!$A$1:$B$30,2))</f>
        <v>資料購入費</v>
      </c>
      <c r="K42" s="97">
        <v>4</v>
      </c>
      <c r="L42" s="101">
        <f>IF(M42=0,0,VLOOKUP(M42,Sheet1!$D$1:$E$30,2))</f>
        <v>0</v>
      </c>
      <c r="M42" s="97"/>
    </row>
    <row r="43" spans="1:13" s="87" customFormat="1" ht="13.5">
      <c r="A43" s="97">
        <v>17</v>
      </c>
      <c r="B43" s="97">
        <v>10</v>
      </c>
      <c r="C43" s="97"/>
      <c r="D43" s="97">
        <v>10</v>
      </c>
      <c r="E43" s="97" t="s">
        <v>118</v>
      </c>
      <c r="F43" s="98"/>
      <c r="G43" s="98">
        <v>3925</v>
      </c>
      <c r="H43" s="99">
        <f>IF(F43="",IF(G43="","",SUM($F$2:F43)-SUM($G$2:G43)),SUM($F$2:F43)-SUM($G$2:G43))</f>
        <v>841374</v>
      </c>
      <c r="I43" s="97">
        <v>27</v>
      </c>
      <c r="J43" s="100" t="str">
        <f>IF(K43=0,0,VLOOKUP(K43,Sheet1!$A$1:$B$30,2))</f>
        <v>資料購入費</v>
      </c>
      <c r="K43" s="97">
        <v>4</v>
      </c>
      <c r="L43" s="101">
        <f>IF(M43=0,0,VLOOKUP(M43,Sheet1!$D$1:$E$30,2))</f>
        <v>0</v>
      </c>
      <c r="M43" s="97"/>
    </row>
    <row r="44" spans="1:13" s="87" customFormat="1" ht="13.5">
      <c r="A44" s="97">
        <v>17</v>
      </c>
      <c r="B44" s="97">
        <v>11</v>
      </c>
      <c r="C44" s="97"/>
      <c r="D44" s="97">
        <v>11</v>
      </c>
      <c r="E44" s="97" t="s">
        <v>118</v>
      </c>
      <c r="F44" s="98"/>
      <c r="G44" s="98">
        <v>3925</v>
      </c>
      <c r="H44" s="99">
        <f>IF(F44="",IF(G44="","",SUM($F$2:F44)-SUM($G$2:G44)),SUM($F$2:F44)-SUM($G$2:G44))</f>
        <v>837449</v>
      </c>
      <c r="I44" s="97">
        <v>28</v>
      </c>
      <c r="J44" s="100" t="str">
        <f>IF(K44=0,0,VLOOKUP(K44,Sheet1!$A$1:$B$30,2))</f>
        <v>資料購入費</v>
      </c>
      <c r="K44" s="97">
        <v>4</v>
      </c>
      <c r="L44" s="101">
        <f>IF(M44=0,0,VLOOKUP(M44,Sheet1!$D$1:$E$30,2))</f>
        <v>0</v>
      </c>
      <c r="M44" s="97"/>
    </row>
    <row r="45" spans="1:13" s="87" customFormat="1" ht="13.5">
      <c r="A45" s="97">
        <v>17</v>
      </c>
      <c r="B45" s="97">
        <v>12</v>
      </c>
      <c r="C45" s="97"/>
      <c r="D45" s="97">
        <v>12</v>
      </c>
      <c r="E45" s="97" t="s">
        <v>118</v>
      </c>
      <c r="F45" s="98"/>
      <c r="G45" s="98">
        <v>3925</v>
      </c>
      <c r="H45" s="99">
        <f>IF(F45="",IF(G45="","",SUM($F$2:F45)-SUM($G$2:G45)),SUM($F$2:F45)-SUM($G$2:G45))</f>
        <v>833524</v>
      </c>
      <c r="I45" s="97">
        <v>29</v>
      </c>
      <c r="J45" s="100" t="str">
        <f>IF(K45=0,0,VLOOKUP(K45,Sheet1!$A$1:$B$30,2))</f>
        <v>資料購入費</v>
      </c>
      <c r="K45" s="97">
        <v>4</v>
      </c>
      <c r="L45" s="101">
        <f>IF(M45=0,0,VLOOKUP(M45,Sheet1!$D$1:$E$30,2))</f>
        <v>0</v>
      </c>
      <c r="M45" s="97"/>
    </row>
    <row r="46" spans="1:13" s="87" customFormat="1" ht="13.5">
      <c r="A46" s="97">
        <v>18</v>
      </c>
      <c r="B46" s="97">
        <v>1</v>
      </c>
      <c r="C46" s="97"/>
      <c r="D46" s="97">
        <v>1</v>
      </c>
      <c r="E46" s="97" t="s">
        <v>118</v>
      </c>
      <c r="F46" s="98"/>
      <c r="G46" s="98">
        <v>3925</v>
      </c>
      <c r="H46" s="99">
        <f>IF(F46="",IF(G46="","",SUM($F$2:F46)-SUM($G$2:G46)),SUM($F$2:F46)-SUM($G$2:G46))</f>
        <v>829599</v>
      </c>
      <c r="I46" s="97">
        <v>30</v>
      </c>
      <c r="J46" s="100" t="str">
        <f>IF(K46=0,0,VLOOKUP(K46,Sheet1!$A$1:$B$30,2))</f>
        <v>資料購入費</v>
      </c>
      <c r="K46" s="97">
        <v>4</v>
      </c>
      <c r="L46" s="101">
        <f>IF(M46=0,0,VLOOKUP(M46,Sheet1!$D$1:$E$30,2))</f>
        <v>0</v>
      </c>
      <c r="M46" s="97"/>
    </row>
    <row r="47" spans="1:13" s="87" customFormat="1" ht="13.5">
      <c r="A47" s="97">
        <v>18</v>
      </c>
      <c r="B47" s="97">
        <v>2</v>
      </c>
      <c r="C47" s="97"/>
      <c r="D47" s="97">
        <v>2</v>
      </c>
      <c r="E47" s="97" t="s">
        <v>118</v>
      </c>
      <c r="F47" s="98"/>
      <c r="G47" s="98">
        <v>3925</v>
      </c>
      <c r="H47" s="99">
        <f>IF(F47="",IF(G47="","",SUM($F$2:F47)-SUM($G$2:G47)),SUM($F$2:F47)-SUM($G$2:G47))</f>
        <v>825674</v>
      </c>
      <c r="I47" s="97">
        <v>31</v>
      </c>
      <c r="J47" s="100" t="str">
        <f>IF(K47=0,0,VLOOKUP(K47,Sheet1!$A$1:$B$30,2))</f>
        <v>資料購入費</v>
      </c>
      <c r="K47" s="97">
        <v>4</v>
      </c>
      <c r="L47" s="101">
        <f>IF(M47=0,0,VLOOKUP(M47,Sheet1!$D$1:$E$30,2))</f>
        <v>0</v>
      </c>
      <c r="M47" s="97"/>
    </row>
    <row r="48" spans="1:13" s="87" customFormat="1" ht="13.5">
      <c r="A48" s="97">
        <v>18</v>
      </c>
      <c r="B48" s="97">
        <v>3</v>
      </c>
      <c r="C48" s="97">
        <v>2</v>
      </c>
      <c r="D48" s="97"/>
      <c r="E48" s="97" t="s">
        <v>143</v>
      </c>
      <c r="F48" s="98"/>
      <c r="G48" s="98">
        <v>4000</v>
      </c>
      <c r="H48" s="99">
        <f>IF(F48="",IF(G48="","",SUM($F$2:F48)-SUM($G$2:G48)),SUM($F$2:F48)-SUM($G$2:G48))</f>
        <v>821674</v>
      </c>
      <c r="I48" s="97">
        <v>129</v>
      </c>
      <c r="J48" s="100" t="str">
        <f>IF(K48=0,0,VLOOKUP(K48,Sheet1!$A$1:$B$30,2))</f>
        <v>資料購入費</v>
      </c>
      <c r="K48" s="97">
        <v>4</v>
      </c>
      <c r="L48" s="101">
        <f>IF(M48=0,0,VLOOKUP(M48,Sheet1!$D$1:$E$30,2))</f>
        <v>0</v>
      </c>
      <c r="M48" s="97"/>
    </row>
    <row r="49" spans="1:13" s="87" customFormat="1" ht="13.5">
      <c r="A49" s="97">
        <v>18</v>
      </c>
      <c r="B49" s="97">
        <v>3</v>
      </c>
      <c r="C49" s="97">
        <v>28</v>
      </c>
      <c r="D49" s="97"/>
      <c r="E49" s="97" t="s">
        <v>140</v>
      </c>
      <c r="F49" s="98"/>
      <c r="G49" s="98">
        <v>714</v>
      </c>
      <c r="H49" s="99">
        <f>IF(F49="",IF(G49="","",SUM($F$2:F49)-SUM($G$2:G49)),SUM($F$2:F49)-SUM($G$2:G49))</f>
        <v>820960</v>
      </c>
      <c r="I49" s="97">
        <v>107</v>
      </c>
      <c r="J49" s="100" t="str">
        <f>IF(K49=0,0,VLOOKUP(K49,Sheet1!$A$1:$B$30,2))</f>
        <v>資料購入費</v>
      </c>
      <c r="K49" s="97">
        <v>4</v>
      </c>
      <c r="L49" s="101">
        <f>IF(M49=0,0,VLOOKUP(M49,Sheet1!$D$1:$E$30,2))</f>
        <v>0</v>
      </c>
      <c r="M49" s="97"/>
    </row>
    <row r="50" spans="1:13" s="87" customFormat="1" ht="13.5">
      <c r="A50" s="97">
        <v>18</v>
      </c>
      <c r="B50" s="97">
        <v>3</v>
      </c>
      <c r="C50" s="97"/>
      <c r="D50" s="97">
        <v>3</v>
      </c>
      <c r="E50" s="97" t="s">
        <v>118</v>
      </c>
      <c r="F50" s="98"/>
      <c r="G50" s="98">
        <v>3925</v>
      </c>
      <c r="H50" s="99">
        <f>IF(F50="",IF(G50="","",SUM($F$2:F50)-SUM($G$2:G50)),SUM($F$2:F50)-SUM($G$2:G50))</f>
        <v>817035</v>
      </c>
      <c r="I50" s="97">
        <v>32</v>
      </c>
      <c r="J50" s="100" t="str">
        <f>IF(K50=0,0,VLOOKUP(K50,Sheet1!$A$1:$B$30,2))</f>
        <v>資料購入費</v>
      </c>
      <c r="K50" s="97">
        <v>4</v>
      </c>
      <c r="L50" s="101">
        <f>IF(M50=0,0,VLOOKUP(M50,Sheet1!$D$1:$E$30,2))</f>
        <v>0</v>
      </c>
      <c r="M50" s="97"/>
    </row>
    <row r="51" spans="1:13" s="87" customFormat="1" ht="13.5">
      <c r="A51" s="97">
        <v>17</v>
      </c>
      <c r="B51" s="97">
        <v>7</v>
      </c>
      <c r="C51" s="97">
        <v>19</v>
      </c>
      <c r="D51" s="97"/>
      <c r="E51" s="97" t="s">
        <v>127</v>
      </c>
      <c r="F51" s="98"/>
      <c r="G51" s="98">
        <v>259301</v>
      </c>
      <c r="H51" s="99">
        <f>IF(F51="",IF(G51="","",SUM($F$2:F51)-SUM($G$2:G51)),SUM($F$2:F51)-SUM($G$2:G51))</f>
        <v>557734</v>
      </c>
      <c r="I51" s="97">
        <v>89</v>
      </c>
      <c r="J51" s="100" t="str">
        <f>IF(K51=0,0,VLOOKUP(K51,Sheet1!$A$1:$B$30,2))</f>
        <v>広報費</v>
      </c>
      <c r="K51" s="97">
        <v>5</v>
      </c>
      <c r="L51" s="101">
        <f>IF(M51=0,0,VLOOKUP(M51,Sheet1!$D$1:$E$30,2))</f>
        <v>0</v>
      </c>
      <c r="M51" s="97"/>
    </row>
    <row r="52" spans="1:13" s="87" customFormat="1" ht="13.5">
      <c r="A52" s="97">
        <v>17</v>
      </c>
      <c r="B52" s="97">
        <v>11</v>
      </c>
      <c r="C52" s="97">
        <v>28</v>
      </c>
      <c r="D52" s="97"/>
      <c r="E52" s="97" t="s">
        <v>121</v>
      </c>
      <c r="F52" s="98"/>
      <c r="G52" s="98">
        <v>2500</v>
      </c>
      <c r="H52" s="99">
        <f>IF(F52="",IF(G52="","",SUM($F$2:F52)-SUM($G$2:G52)),SUM($F$2:F52)-SUM($G$2:G52))</f>
        <v>555234</v>
      </c>
      <c r="I52" s="97">
        <v>35</v>
      </c>
      <c r="J52" s="100" t="str">
        <f>IF(K52=0,0,VLOOKUP(K52,Sheet1!$A$1:$B$30,2))</f>
        <v>広報費</v>
      </c>
      <c r="K52" s="97">
        <v>5</v>
      </c>
      <c r="L52" s="101">
        <f>IF(M52=0,0,VLOOKUP(M52,Sheet1!$D$1:$E$30,2))</f>
        <v>0</v>
      </c>
      <c r="M52" s="97"/>
    </row>
    <row r="53" spans="1:13" s="87" customFormat="1" ht="13.5">
      <c r="A53" s="97">
        <v>17</v>
      </c>
      <c r="B53" s="97">
        <v>12</v>
      </c>
      <c r="C53" s="97">
        <v>6</v>
      </c>
      <c r="D53" s="97"/>
      <c r="E53" s="97" t="s">
        <v>127</v>
      </c>
      <c r="F53" s="98"/>
      <c r="G53" s="98">
        <v>258879</v>
      </c>
      <c r="H53" s="99">
        <f>IF(F53="",IF(G53="","",SUM($F$2:F53)-SUM($G$2:G53)),SUM($F$2:F53)-SUM($G$2:G53))</f>
        <v>296355</v>
      </c>
      <c r="I53" s="97">
        <v>90</v>
      </c>
      <c r="J53" s="100" t="str">
        <f>IF(K53=0,0,VLOOKUP(K53,Sheet1!$A$1:$B$30,2))</f>
        <v>広報費</v>
      </c>
      <c r="K53" s="97">
        <v>5</v>
      </c>
      <c r="L53" s="101">
        <f>IF(M53=0,0,VLOOKUP(M53,Sheet1!$D$1:$E$30,2))</f>
        <v>0</v>
      </c>
      <c r="M53" s="97"/>
    </row>
    <row r="54" spans="1:13" s="87" customFormat="1" ht="13.5">
      <c r="A54" s="97">
        <v>18</v>
      </c>
      <c r="B54" s="97">
        <v>3</v>
      </c>
      <c r="C54" s="97">
        <v>20</v>
      </c>
      <c r="D54" s="97"/>
      <c r="E54" s="97" t="s">
        <v>127</v>
      </c>
      <c r="F54" s="98"/>
      <c r="G54" s="98">
        <v>260670</v>
      </c>
      <c r="H54" s="99">
        <f>IF(F54="",IF(G54="","",SUM($F$2:F54)-SUM($G$2:G54)),SUM($F$2:F54)-SUM($G$2:G54))</f>
        <v>35685</v>
      </c>
      <c r="I54" s="97">
        <v>91</v>
      </c>
      <c r="J54" s="100" t="str">
        <f>IF(K54=0,0,VLOOKUP(K54,Sheet1!$A$1:$B$30,2))</f>
        <v>広報費</v>
      </c>
      <c r="K54" s="97">
        <v>5</v>
      </c>
      <c r="L54" s="101">
        <f>IF(M54=0,0,VLOOKUP(M54,Sheet1!$D$1:$E$30,2))</f>
        <v>0</v>
      </c>
      <c r="M54" s="97"/>
    </row>
    <row r="55" spans="1:13" s="87" customFormat="1" ht="13.5">
      <c r="A55" s="97">
        <v>17</v>
      </c>
      <c r="B55" s="97">
        <v>4</v>
      </c>
      <c r="C55" s="97">
        <v>20</v>
      </c>
      <c r="D55" s="97"/>
      <c r="E55" s="97" t="s">
        <v>123</v>
      </c>
      <c r="F55" s="98"/>
      <c r="G55" s="98">
        <v>24210</v>
      </c>
      <c r="H55" s="99">
        <f>IF(F55="",IF(G55="","",SUM($F$2:F55)-SUM($G$2:G55)),SUM($F$2:F55)-SUM($G$2:G55))</f>
        <v>11475</v>
      </c>
      <c r="I55" s="97">
        <v>42</v>
      </c>
      <c r="J55" s="100" t="str">
        <f>IF(K55=0,0,VLOOKUP(K55,Sheet1!$A$1:$B$30,2))</f>
        <v>人件費</v>
      </c>
      <c r="K55" s="97">
        <v>7</v>
      </c>
      <c r="L55" s="101">
        <f>IF(M55=0,0,VLOOKUP(M55,Sheet1!$D$1:$E$30,2))</f>
        <v>0</v>
      </c>
      <c r="M55" s="97"/>
    </row>
    <row r="56" spans="1:13" s="87" customFormat="1" ht="13.5">
      <c r="A56" s="97">
        <v>17</v>
      </c>
      <c r="B56" s="97">
        <v>4</v>
      </c>
      <c r="C56" s="97">
        <v>26</v>
      </c>
      <c r="D56" s="97"/>
      <c r="E56" s="97" t="s">
        <v>123</v>
      </c>
      <c r="F56" s="98"/>
      <c r="G56" s="98">
        <v>24600</v>
      </c>
      <c r="H56" s="99">
        <f>IF(F56="",IF(G56="","",SUM($F$2:F56)-SUM($G$2:G56)),SUM($F$2:F56)-SUM($G$2:G56))</f>
        <v>-13125</v>
      </c>
      <c r="I56" s="97">
        <v>41</v>
      </c>
      <c r="J56" s="100" t="str">
        <f>IF(K56=0,0,VLOOKUP(K56,Sheet1!$A$1:$B$30,2))</f>
        <v>人件費</v>
      </c>
      <c r="K56" s="97">
        <v>7</v>
      </c>
      <c r="L56" s="101">
        <f>IF(M56=0,0,VLOOKUP(M56,Sheet1!$D$1:$E$30,2))</f>
        <v>0</v>
      </c>
      <c r="M56" s="97"/>
    </row>
    <row r="57" spans="1:13" s="87" customFormat="1" ht="13.5">
      <c r="A57" s="97">
        <v>17</v>
      </c>
      <c r="B57" s="97">
        <v>7</v>
      </c>
      <c r="C57" s="97">
        <v>6</v>
      </c>
      <c r="D57" s="97"/>
      <c r="E57" s="97" t="s">
        <v>123</v>
      </c>
      <c r="F57" s="98"/>
      <c r="G57" s="98">
        <v>22000</v>
      </c>
      <c r="H57" s="99">
        <f>IF(F57="",IF(G57="","",SUM($F$2:F57)-SUM($G$2:G57)),SUM($F$2:F57)-SUM($G$2:G57))</f>
        <v>-35125</v>
      </c>
      <c r="I57" s="97">
        <v>40</v>
      </c>
      <c r="J57" s="100" t="str">
        <f>IF(K57=0,0,VLOOKUP(K57,Sheet1!$A$1:$B$30,2))</f>
        <v>人件費</v>
      </c>
      <c r="K57" s="97">
        <v>7</v>
      </c>
      <c r="L57" s="101">
        <f>IF(M57=0,0,VLOOKUP(M57,Sheet1!$D$1:$E$30,2))</f>
        <v>0</v>
      </c>
      <c r="M57" s="97"/>
    </row>
    <row r="58" spans="1:13" s="87" customFormat="1" ht="13.5">
      <c r="A58" s="97">
        <v>17</v>
      </c>
      <c r="B58" s="97">
        <v>11</v>
      </c>
      <c r="C58" s="97">
        <v>27</v>
      </c>
      <c r="D58" s="97"/>
      <c r="E58" s="97" t="s">
        <v>123</v>
      </c>
      <c r="F58" s="98"/>
      <c r="G58" s="98">
        <v>26000</v>
      </c>
      <c r="H58" s="99">
        <f>IF(F58="",IF(G58="","",SUM($F$2:F58)-SUM($G$2:G58)),SUM($F$2:F58)-SUM($G$2:G58))</f>
        <v>-61125</v>
      </c>
      <c r="I58" s="97">
        <v>39</v>
      </c>
      <c r="J58" s="100" t="str">
        <f>IF(K58=0,0,VLOOKUP(K58,Sheet1!$A$1:$B$30,2))</f>
        <v>人件費</v>
      </c>
      <c r="K58" s="97">
        <v>7</v>
      </c>
      <c r="L58" s="101">
        <f>IF(M58=0,0,VLOOKUP(M58,Sheet1!$D$1:$E$30,2))</f>
        <v>0</v>
      </c>
      <c r="M58" s="97"/>
    </row>
    <row r="59" spans="1:13" s="87" customFormat="1" ht="13.5">
      <c r="A59" s="97">
        <v>17</v>
      </c>
      <c r="B59" s="97">
        <v>12</v>
      </c>
      <c r="C59" s="97">
        <v>22</v>
      </c>
      <c r="D59" s="97"/>
      <c r="E59" s="97" t="s">
        <v>123</v>
      </c>
      <c r="F59" s="98"/>
      <c r="G59" s="98">
        <v>10000</v>
      </c>
      <c r="H59" s="99">
        <f>IF(F59="",IF(G59="","",SUM($F$2:F59)-SUM($G$2:G59)),SUM($F$2:F59)-SUM($G$2:G59))</f>
        <v>-71125</v>
      </c>
      <c r="I59" s="97">
        <v>38</v>
      </c>
      <c r="J59" s="100" t="str">
        <f>IF(K59=0,0,VLOOKUP(K59,Sheet1!$A$1:$B$30,2))</f>
        <v>人件費</v>
      </c>
      <c r="K59" s="97">
        <v>7</v>
      </c>
      <c r="L59" s="101">
        <f>IF(M59=0,0,VLOOKUP(M59,Sheet1!$D$1:$E$30,2))</f>
        <v>0</v>
      </c>
      <c r="M59" s="97"/>
    </row>
    <row r="60" spans="1:13" s="87" customFormat="1" ht="13.5">
      <c r="A60" s="97">
        <v>17</v>
      </c>
      <c r="B60" s="97">
        <v>4</v>
      </c>
      <c r="C60" s="97">
        <v>5</v>
      </c>
      <c r="D60" s="97">
        <v>4</v>
      </c>
      <c r="E60" s="97" t="s">
        <v>122</v>
      </c>
      <c r="F60" s="98"/>
      <c r="G60" s="98">
        <v>1787</v>
      </c>
      <c r="H60" s="99">
        <f>IF(F60="",IF(G60="","",SUM($F$2:F60)-SUM($G$2:G60)),SUM($F$2:F60)-SUM($G$2:G60))</f>
        <v>-72912</v>
      </c>
      <c r="I60" s="97">
        <v>36</v>
      </c>
      <c r="J60" s="100" t="str">
        <f>IF(K60=0,0,VLOOKUP(K60,Sheet1!$A$1:$B$30,2))</f>
        <v>事務所費</v>
      </c>
      <c r="K60" s="97">
        <v>8</v>
      </c>
      <c r="L60" s="101">
        <f>IF(M60=0,0,VLOOKUP(M60,Sheet1!$D$1:$E$30,2))</f>
        <v>0</v>
      </c>
      <c r="M60" s="97"/>
    </row>
    <row r="61" spans="1:13" s="87" customFormat="1" ht="13.5">
      <c r="A61" s="97">
        <v>17</v>
      </c>
      <c r="B61" s="97">
        <v>4</v>
      </c>
      <c r="C61" s="97">
        <v>11</v>
      </c>
      <c r="D61" s="97"/>
      <c r="E61" s="97" t="s">
        <v>125</v>
      </c>
      <c r="F61" s="98"/>
      <c r="G61" s="98">
        <v>6699</v>
      </c>
      <c r="H61" s="99">
        <f>IF(F61="",IF(G61="","",SUM($F$2:F61)-SUM($G$2:G61)),SUM($F$2:F61)-SUM($G$2:G61))</f>
        <v>-79611</v>
      </c>
      <c r="I61" s="97">
        <v>48</v>
      </c>
      <c r="J61" s="100" t="str">
        <f>IF(K61=0,0,VLOOKUP(K61,Sheet1!$A$1:$B$30,2))</f>
        <v>事務所費</v>
      </c>
      <c r="K61" s="97">
        <v>8</v>
      </c>
      <c r="L61" s="101">
        <f>IF(M61=0,0,VLOOKUP(M61,Sheet1!$D$1:$E$30,2))</f>
        <v>0</v>
      </c>
      <c r="M61" s="97"/>
    </row>
    <row r="62" spans="1:13" s="87" customFormat="1" ht="13.5">
      <c r="A62" s="97">
        <v>17</v>
      </c>
      <c r="B62" s="97">
        <v>4</v>
      </c>
      <c r="C62" s="97">
        <v>18</v>
      </c>
      <c r="D62" s="97"/>
      <c r="E62" s="97" t="s">
        <v>128</v>
      </c>
      <c r="F62" s="98"/>
      <c r="G62" s="98">
        <v>13800</v>
      </c>
      <c r="H62" s="99">
        <f>IF(F62="",IF(G62="","",SUM($F$2:F62)-SUM($G$2:G62)),SUM($F$2:F62)-SUM($G$2:G62))</f>
        <v>-93411</v>
      </c>
      <c r="I62" s="97">
        <v>92</v>
      </c>
      <c r="J62" s="100" t="str">
        <f>IF(K62=0,0,VLOOKUP(K62,Sheet1!$A$1:$B$30,2))</f>
        <v>事務所費</v>
      </c>
      <c r="K62" s="97">
        <v>8</v>
      </c>
      <c r="L62" s="101">
        <f>IF(M62=0,0,VLOOKUP(M62,Sheet1!$D$1:$E$30,2))</f>
        <v>0</v>
      </c>
      <c r="M62" s="97"/>
    </row>
    <row r="63" spans="1:13" s="87" customFormat="1" ht="13.5">
      <c r="A63" s="97">
        <v>17</v>
      </c>
      <c r="B63" s="97">
        <v>4</v>
      </c>
      <c r="C63" s="97">
        <v>21</v>
      </c>
      <c r="D63" s="97"/>
      <c r="E63" s="97" t="s">
        <v>131</v>
      </c>
      <c r="F63" s="98"/>
      <c r="G63" s="98">
        <v>13440</v>
      </c>
      <c r="H63" s="99">
        <f>IF(F63="",IF(G63="","",SUM($F$2:F63)-SUM($G$2:G63)),SUM($F$2:F63)-SUM($G$2:G63))</f>
        <v>-106851</v>
      </c>
      <c r="I63" s="97">
        <v>95</v>
      </c>
      <c r="J63" s="100" t="str">
        <f>IF(K63=0,0,VLOOKUP(K63,Sheet1!$A$1:$B$30,2))</f>
        <v>事務所費</v>
      </c>
      <c r="K63" s="97">
        <v>8</v>
      </c>
      <c r="L63" s="101">
        <f>IF(M63=0,0,VLOOKUP(M63,Sheet1!$D$1:$E$30,2))</f>
        <v>0</v>
      </c>
      <c r="M63" s="97"/>
    </row>
    <row r="64" spans="1:13" s="87" customFormat="1" ht="13.5">
      <c r="A64" s="97">
        <v>17</v>
      </c>
      <c r="B64" s="97">
        <v>4</v>
      </c>
      <c r="C64" s="97">
        <v>22</v>
      </c>
      <c r="D64" s="97"/>
      <c r="E64" s="97" t="s">
        <v>135</v>
      </c>
      <c r="F64" s="98"/>
      <c r="G64" s="98">
        <v>5930</v>
      </c>
      <c r="H64" s="99">
        <f>IF(F64="",IF(G64="","",SUM($F$2:F64)-SUM($G$2:G64)),SUM($F$2:F64)-SUM($G$2:G64))</f>
        <v>-112781</v>
      </c>
      <c r="I64" s="97">
        <v>101</v>
      </c>
      <c r="J64" s="100" t="str">
        <f>IF(K64=0,0,VLOOKUP(K64,Sheet1!$A$1:$B$30,2))</f>
        <v>事務所費</v>
      </c>
      <c r="K64" s="97">
        <v>8</v>
      </c>
      <c r="L64" s="101">
        <f>IF(M64=0,0,VLOOKUP(M64,Sheet1!$D$1:$E$30,2))</f>
        <v>0</v>
      </c>
      <c r="M64" s="97"/>
    </row>
    <row r="65" spans="1:13" s="87" customFormat="1" ht="13.5">
      <c r="A65" s="97">
        <v>17</v>
      </c>
      <c r="B65" s="97">
        <v>4</v>
      </c>
      <c r="C65" s="97">
        <v>22</v>
      </c>
      <c r="D65" s="97"/>
      <c r="E65" s="97" t="s">
        <v>136</v>
      </c>
      <c r="F65" s="98"/>
      <c r="G65" s="98">
        <v>9828</v>
      </c>
      <c r="H65" s="99">
        <f>IF(F65="",IF(G65="","",SUM($F$2:F65)-SUM($G$2:G65)),SUM($F$2:F65)-SUM($G$2:G65))</f>
        <v>-122609</v>
      </c>
      <c r="I65" s="97">
        <v>102</v>
      </c>
      <c r="J65" s="100" t="str">
        <f>IF(K65=0,0,VLOOKUP(K65,Sheet1!$A$1:$B$30,2))</f>
        <v>事務所費</v>
      </c>
      <c r="K65" s="97">
        <v>8</v>
      </c>
      <c r="L65" s="101">
        <f>IF(M65=0,0,VLOOKUP(M65,Sheet1!$D$1:$E$30,2))</f>
        <v>0</v>
      </c>
      <c r="M65" s="97"/>
    </row>
    <row r="66" spans="1:13" s="87" customFormat="1" ht="13.5">
      <c r="A66" s="97">
        <v>17</v>
      </c>
      <c r="B66" s="97">
        <v>4</v>
      </c>
      <c r="C66" s="97">
        <v>25</v>
      </c>
      <c r="D66" s="97"/>
      <c r="E66" s="97" t="s">
        <v>134</v>
      </c>
      <c r="F66" s="98"/>
      <c r="G66" s="98">
        <v>28140</v>
      </c>
      <c r="H66" s="99">
        <f>IF(F66="",IF(G66="","",SUM($F$2:F66)-SUM($G$2:G66)),SUM($F$2:F66)-SUM($G$2:G66))</f>
        <v>-150749</v>
      </c>
      <c r="I66" s="97">
        <v>100</v>
      </c>
      <c r="J66" s="100" t="str">
        <f>IF(K66=0,0,VLOOKUP(K66,Sheet1!$A$1:$B$30,2))</f>
        <v>事務所費</v>
      </c>
      <c r="K66" s="97">
        <v>8</v>
      </c>
      <c r="L66" s="101">
        <f>IF(M66=0,0,VLOOKUP(M66,Sheet1!$D$1:$E$30,2))</f>
        <v>0</v>
      </c>
      <c r="M66" s="97"/>
    </row>
    <row r="67" spans="1:13" s="87" customFormat="1" ht="13.5">
      <c r="A67" s="97">
        <v>17</v>
      </c>
      <c r="B67" s="97">
        <v>4</v>
      </c>
      <c r="C67" s="97">
        <v>27</v>
      </c>
      <c r="D67" s="97"/>
      <c r="E67" s="97" t="s">
        <v>137</v>
      </c>
      <c r="F67" s="98"/>
      <c r="G67" s="98">
        <v>28800</v>
      </c>
      <c r="H67" s="99">
        <f>IF(F67="",IF(G67="","",SUM($F$2:F67)-SUM($G$2:G67)),SUM($F$2:F67)-SUM($G$2:G67))</f>
        <v>-179549</v>
      </c>
      <c r="I67" s="97">
        <v>104</v>
      </c>
      <c r="J67" s="100" t="str">
        <f>IF(K67=0,0,VLOOKUP(K67,Sheet1!$A$1:$B$30,2))</f>
        <v>事務所費</v>
      </c>
      <c r="K67" s="97">
        <v>8</v>
      </c>
      <c r="L67" s="101">
        <f>IF(M67=0,0,VLOOKUP(M67,Sheet1!$D$1:$E$30,2))</f>
        <v>0</v>
      </c>
      <c r="M67" s="97"/>
    </row>
    <row r="68" spans="1:13" s="87" customFormat="1" ht="13.5">
      <c r="A68" s="97">
        <v>17</v>
      </c>
      <c r="B68" s="97">
        <v>5</v>
      </c>
      <c r="C68" s="97">
        <v>10</v>
      </c>
      <c r="D68" s="97"/>
      <c r="E68" s="97" t="s">
        <v>125</v>
      </c>
      <c r="F68" s="98"/>
      <c r="G68" s="98">
        <v>7801</v>
      </c>
      <c r="H68" s="99">
        <f>IF(F68="",IF(G68="","",SUM($F$2:F68)-SUM($G$2:G68)),SUM($F$2:F68)-SUM($G$2:G68))</f>
        <v>-187350</v>
      </c>
      <c r="I68" s="97">
        <v>47</v>
      </c>
      <c r="J68" s="100" t="str">
        <f>IF(K68=0,0,VLOOKUP(K68,Sheet1!$A$1:$B$30,2))</f>
        <v>事務所費</v>
      </c>
      <c r="K68" s="97">
        <v>8</v>
      </c>
      <c r="L68" s="101">
        <f>IF(M68=0,0,VLOOKUP(M68,Sheet1!$D$1:$E$30,2))</f>
        <v>0</v>
      </c>
      <c r="M68" s="97"/>
    </row>
    <row r="69" spans="1:13" s="87" customFormat="1" ht="13.5">
      <c r="A69" s="97">
        <v>17</v>
      </c>
      <c r="B69" s="97">
        <v>5</v>
      </c>
      <c r="C69" s="97">
        <v>18</v>
      </c>
      <c r="D69" s="97"/>
      <c r="E69" s="97" t="s">
        <v>165</v>
      </c>
      <c r="F69" s="98"/>
      <c r="G69" s="98">
        <v>70000</v>
      </c>
      <c r="H69" s="99">
        <f>IF(F69="",IF(G69="","",SUM($F$2:F69)-SUM($G$2:G69)),SUM($F$2:F69)-SUM($G$2:G69))</f>
        <v>-257350</v>
      </c>
      <c r="I69" s="97">
        <v>103</v>
      </c>
      <c r="J69" s="100" t="str">
        <f>IF(K69=0,0,VLOOKUP(K69,Sheet1!$A$1:$B$30,2))</f>
        <v>事務所費</v>
      </c>
      <c r="K69" s="97">
        <v>8</v>
      </c>
      <c r="L69" s="101">
        <f>IF(M69=0,0,VLOOKUP(M69,Sheet1!$D$1:$E$30,2))</f>
        <v>0</v>
      </c>
      <c r="M69" s="97"/>
    </row>
    <row r="70" spans="1:13" s="87" customFormat="1" ht="13.5">
      <c r="A70" s="97">
        <v>17</v>
      </c>
      <c r="B70" s="97">
        <v>6</v>
      </c>
      <c r="C70" s="97">
        <v>10</v>
      </c>
      <c r="D70" s="97"/>
      <c r="E70" s="97" t="s">
        <v>125</v>
      </c>
      <c r="F70" s="98"/>
      <c r="G70" s="98">
        <v>6489</v>
      </c>
      <c r="H70" s="99">
        <f>IF(F70="",IF(G70="","",SUM($F$2:F70)-SUM($G$2:G70)),SUM($F$2:F70)-SUM($G$2:G70))</f>
        <v>-263839</v>
      </c>
      <c r="I70" s="97">
        <v>46</v>
      </c>
      <c r="J70" s="100" t="str">
        <f>IF(K70=0,0,VLOOKUP(K70,Sheet1!$A$1:$B$30,2))</f>
        <v>事務所費</v>
      </c>
      <c r="K70" s="97">
        <v>8</v>
      </c>
      <c r="L70" s="101">
        <f>IF(M70=0,0,VLOOKUP(M70,Sheet1!$D$1:$E$30,2))</f>
        <v>0</v>
      </c>
      <c r="M70" s="97"/>
    </row>
    <row r="71" spans="1:13" s="87" customFormat="1" ht="13.5">
      <c r="A71" s="97">
        <v>17</v>
      </c>
      <c r="B71" s="97">
        <v>6</v>
      </c>
      <c r="C71" s="97">
        <v>27</v>
      </c>
      <c r="D71" s="97"/>
      <c r="E71" s="97" t="s">
        <v>139</v>
      </c>
      <c r="F71" s="98"/>
      <c r="G71" s="98">
        <v>15040</v>
      </c>
      <c r="H71" s="99">
        <f>IF(F71="",IF(G71="","",SUM($F$2:F71)-SUM($G$2:G71)),SUM($F$2:F71)-SUM($G$2:G71))</f>
        <v>-278879</v>
      </c>
      <c r="I71" s="97">
        <v>106</v>
      </c>
      <c r="J71" s="100" t="str">
        <f>IF(K71=0,0,VLOOKUP(K71,Sheet1!$A$1:$B$30,2))</f>
        <v>事務所費</v>
      </c>
      <c r="K71" s="97">
        <v>8</v>
      </c>
      <c r="L71" s="101">
        <f>IF(M71=0,0,VLOOKUP(M71,Sheet1!$D$1:$E$30,2))</f>
        <v>0</v>
      </c>
      <c r="M71" s="97"/>
    </row>
    <row r="72" spans="1:13" s="87" customFormat="1" ht="13.5">
      <c r="A72" s="97">
        <v>17</v>
      </c>
      <c r="B72" s="97">
        <v>7</v>
      </c>
      <c r="C72" s="97">
        <v>11</v>
      </c>
      <c r="D72" s="97"/>
      <c r="E72" s="97" t="s">
        <v>125</v>
      </c>
      <c r="F72" s="98"/>
      <c r="G72" s="98">
        <v>6489</v>
      </c>
      <c r="H72" s="99">
        <f>IF(F72="",IF(G72="","",SUM($F$2:F72)-SUM($G$2:G72)),SUM($F$2:F72)-SUM($G$2:G72))</f>
        <v>-285368</v>
      </c>
      <c r="I72" s="97">
        <v>45</v>
      </c>
      <c r="J72" s="100" t="str">
        <f>IF(K72=0,0,VLOOKUP(K72,Sheet1!$A$1:$B$30,2))</f>
        <v>事務所費</v>
      </c>
      <c r="K72" s="97">
        <v>8</v>
      </c>
      <c r="L72" s="101">
        <f>IF(M72=0,0,VLOOKUP(M72,Sheet1!$D$1:$E$30,2))</f>
        <v>0</v>
      </c>
      <c r="M72" s="97"/>
    </row>
    <row r="73" spans="1:13" s="87" customFormat="1" ht="13.5">
      <c r="A73" s="97">
        <v>17</v>
      </c>
      <c r="B73" s="97">
        <v>8</v>
      </c>
      <c r="C73" s="97">
        <v>6</v>
      </c>
      <c r="D73" s="97"/>
      <c r="E73" s="97" t="s">
        <v>131</v>
      </c>
      <c r="F73" s="98"/>
      <c r="G73" s="98">
        <v>3150</v>
      </c>
      <c r="H73" s="99">
        <f>IF(F73="",IF(G73="","",SUM($F$2:F73)-SUM($G$2:G73)),SUM($F$2:F73)-SUM($G$2:G73))</f>
        <v>-288518</v>
      </c>
      <c r="I73" s="97">
        <v>99</v>
      </c>
      <c r="J73" s="100" t="str">
        <f>IF(K73=0,0,VLOOKUP(K73,Sheet1!$A$1:$B$30,2))</f>
        <v>事務所費</v>
      </c>
      <c r="K73" s="97">
        <v>8</v>
      </c>
      <c r="L73" s="101">
        <f>IF(M73=0,0,VLOOKUP(M73,Sheet1!$D$1:$E$30,2))</f>
        <v>0</v>
      </c>
      <c r="M73" s="97"/>
    </row>
    <row r="74" spans="1:13" s="87" customFormat="1" ht="13.5">
      <c r="A74" s="97">
        <v>17</v>
      </c>
      <c r="B74" s="97">
        <v>8</v>
      </c>
      <c r="C74" s="97">
        <v>10</v>
      </c>
      <c r="D74" s="97"/>
      <c r="E74" s="97" t="s">
        <v>125</v>
      </c>
      <c r="F74" s="98"/>
      <c r="G74" s="98">
        <v>5439</v>
      </c>
      <c r="H74" s="99">
        <f>IF(F74="",IF(G74="","",SUM($F$2:F74)-SUM($G$2:G74)),SUM($F$2:F74)-SUM($G$2:G74))</f>
        <v>-293957</v>
      </c>
      <c r="I74" s="97">
        <v>44</v>
      </c>
      <c r="J74" s="100" t="str">
        <f>IF(K74=0,0,VLOOKUP(K74,Sheet1!$A$1:$B$30,2))</f>
        <v>事務所費</v>
      </c>
      <c r="K74" s="97">
        <v>8</v>
      </c>
      <c r="L74" s="101">
        <f>IF(M74=0,0,VLOOKUP(M74,Sheet1!$D$1:$E$30,2))</f>
        <v>0</v>
      </c>
      <c r="M74" s="97"/>
    </row>
    <row r="75" spans="1:13" s="87" customFormat="1" ht="13.5">
      <c r="A75" s="97">
        <v>17</v>
      </c>
      <c r="B75" s="97">
        <v>12</v>
      </c>
      <c r="C75" s="97">
        <v>14</v>
      </c>
      <c r="D75" s="97"/>
      <c r="E75" s="97" t="s">
        <v>124</v>
      </c>
      <c r="F75" s="98"/>
      <c r="G75" s="98">
        <v>18200</v>
      </c>
      <c r="H75" s="99">
        <f>IF(F75="",IF(G75="","",SUM($F$2:F75)-SUM($G$2:G75)),SUM($F$2:F75)-SUM($G$2:G75))</f>
        <v>-312157</v>
      </c>
      <c r="I75" s="97">
        <v>43</v>
      </c>
      <c r="J75" s="100" t="str">
        <f>IF(K75=0,0,VLOOKUP(K75,Sheet1!$A$1:$B$30,2))</f>
        <v>事務所費</v>
      </c>
      <c r="K75" s="97">
        <v>8</v>
      </c>
      <c r="L75" s="101">
        <f>IF(M75=0,0,VLOOKUP(M75,Sheet1!$D$1:$E$30,2))</f>
        <v>0</v>
      </c>
      <c r="M75" s="97"/>
    </row>
    <row r="76" spans="1:13" s="87" customFormat="1" ht="13.5">
      <c r="A76" s="97">
        <v>18</v>
      </c>
      <c r="B76" s="97">
        <v>1</v>
      </c>
      <c r="C76" s="97">
        <v>17</v>
      </c>
      <c r="D76" s="97"/>
      <c r="E76" s="97" t="s">
        <v>133</v>
      </c>
      <c r="F76" s="98"/>
      <c r="G76" s="98">
        <v>6999</v>
      </c>
      <c r="H76" s="99">
        <f>IF(F76="",IF(G76="","",SUM($F$2:F76)-SUM($G$2:G76)),SUM($F$2:F76)-SUM($G$2:G76))</f>
        <v>-319156</v>
      </c>
      <c r="I76" s="97">
        <v>97</v>
      </c>
      <c r="J76" s="100" t="str">
        <f>IF(K76=0,0,VLOOKUP(K76,Sheet1!$A$1:$B$30,2))</f>
        <v>事務所費</v>
      </c>
      <c r="K76" s="97">
        <v>8</v>
      </c>
      <c r="L76" s="101">
        <f>IF(M76=0,0,VLOOKUP(M76,Sheet1!$D$1:$E$30,2))</f>
        <v>0</v>
      </c>
      <c r="M76" s="97"/>
    </row>
    <row r="77" spans="1:13" s="87" customFormat="1" ht="13.5">
      <c r="A77" s="97">
        <v>18</v>
      </c>
      <c r="B77" s="97">
        <v>1</v>
      </c>
      <c r="C77" s="97">
        <v>20</v>
      </c>
      <c r="D77" s="97"/>
      <c r="E77" s="97" t="s">
        <v>138</v>
      </c>
      <c r="F77" s="98"/>
      <c r="G77" s="98">
        <v>7350</v>
      </c>
      <c r="H77" s="99">
        <f>IF(F77="",IF(G77="","",SUM($F$2:F77)-SUM($G$2:G77)),SUM($F$2:F77)-SUM($G$2:G77))</f>
        <v>-326506</v>
      </c>
      <c r="I77" s="97">
        <v>105</v>
      </c>
      <c r="J77" s="100" t="str">
        <f>IF(K77=0,0,VLOOKUP(K77,Sheet1!$A$1:$B$30,2))</f>
        <v>事務所費</v>
      </c>
      <c r="K77" s="97">
        <v>8</v>
      </c>
      <c r="L77" s="101">
        <f>IF(M77=0,0,VLOOKUP(M77,Sheet1!$D$1:$E$30,2))</f>
        <v>0</v>
      </c>
      <c r="M77" s="97"/>
    </row>
    <row r="78" spans="1:13" s="87" customFormat="1" ht="13.5">
      <c r="A78" s="97">
        <v>17</v>
      </c>
      <c r="B78" s="97">
        <v>4</v>
      </c>
      <c r="C78" s="102"/>
      <c r="D78" s="102">
        <v>4</v>
      </c>
      <c r="E78" s="97" t="s">
        <v>116</v>
      </c>
      <c r="F78" s="98"/>
      <c r="G78" s="98">
        <v>2861</v>
      </c>
      <c r="H78" s="99">
        <f>IF(F78="",IF(G78="","",SUM($F$2:F78)-SUM($G$2:G78)),SUM($F$2:F78)-SUM($G$2:G78))</f>
        <v>-329367</v>
      </c>
      <c r="I78" s="97">
        <v>10</v>
      </c>
      <c r="J78" s="100" t="str">
        <f>IF(K78=0,0,VLOOKUP(K78,Sheet1!$A$1:$B$30,2))</f>
        <v>その他の経費</v>
      </c>
      <c r="K78" s="97">
        <v>10</v>
      </c>
      <c r="L78" s="101" t="str">
        <f>IF(M78=0,0,VLOOKUP(M78,Sheet1!$D$1:$E$30,2))</f>
        <v>電話代</v>
      </c>
      <c r="M78" s="97">
        <v>1</v>
      </c>
    </row>
    <row r="79" spans="1:13" s="87" customFormat="1" ht="13.5">
      <c r="A79" s="97">
        <v>17</v>
      </c>
      <c r="B79" s="97">
        <v>4</v>
      </c>
      <c r="C79" s="97"/>
      <c r="D79" s="97">
        <v>4</v>
      </c>
      <c r="E79" s="97" t="s">
        <v>117</v>
      </c>
      <c r="F79" s="98"/>
      <c r="G79" s="98">
        <v>5376</v>
      </c>
      <c r="H79" s="99">
        <f>IF(F79="",IF(G79="","",SUM($F$2:F79)-SUM($G$2:G79)),SUM($F$2:F79)-SUM($G$2:G79))</f>
        <v>-334743</v>
      </c>
      <c r="I79" s="97">
        <v>37</v>
      </c>
      <c r="J79" s="100" t="str">
        <f>IF(K79=0,0,VLOOKUP(K79,Sheet1!$A$1:$B$30,2))</f>
        <v>その他の経費</v>
      </c>
      <c r="K79" s="97">
        <v>10</v>
      </c>
      <c r="L79" s="101" t="str">
        <f>IF(M79=0,0,VLOOKUP(M79,Sheet1!$D$1:$E$30,2))</f>
        <v>電話代</v>
      </c>
      <c r="M79" s="97">
        <v>1</v>
      </c>
    </row>
    <row r="80" spans="1:13" s="87" customFormat="1" ht="13.5">
      <c r="A80" s="97">
        <v>17</v>
      </c>
      <c r="B80" s="97">
        <v>5</v>
      </c>
      <c r="C80" s="102"/>
      <c r="D80" s="102">
        <v>5</v>
      </c>
      <c r="E80" s="97" t="s">
        <v>116</v>
      </c>
      <c r="F80" s="98"/>
      <c r="G80" s="98">
        <v>3007</v>
      </c>
      <c r="H80" s="99">
        <f>IF(F80="",IF(G80="","",SUM($F$2:F80)-SUM($G$2:G80)),SUM($F$2:F80)-SUM($G$2:G80))</f>
        <v>-337750</v>
      </c>
      <c r="I80" s="97">
        <v>9</v>
      </c>
      <c r="J80" s="100" t="str">
        <f>IF(K80=0,0,VLOOKUP(K80,Sheet1!$A$1:$B$30,2))</f>
        <v>その他の経費</v>
      </c>
      <c r="K80" s="97">
        <v>10</v>
      </c>
      <c r="L80" s="101" t="str">
        <f>IF(M80=0,0,VLOOKUP(M80,Sheet1!$D$1:$E$30,2))</f>
        <v>電話代</v>
      </c>
      <c r="M80" s="97">
        <v>1</v>
      </c>
    </row>
    <row r="81" spans="1:13" s="87" customFormat="1" ht="13.5">
      <c r="A81" s="97">
        <v>17</v>
      </c>
      <c r="B81" s="102">
        <v>5</v>
      </c>
      <c r="C81" s="102"/>
      <c r="D81" s="102">
        <v>5</v>
      </c>
      <c r="E81" s="102" t="s">
        <v>117</v>
      </c>
      <c r="F81" s="98"/>
      <c r="G81" s="98">
        <v>5691</v>
      </c>
      <c r="H81" s="99">
        <f>IF(F81="",IF(G81="","",SUM($F$2:F81)-SUM($G$2:G81)),SUM($F$2:F81)-SUM($G$2:G81))</f>
        <v>-343441</v>
      </c>
      <c r="I81" s="97">
        <v>20</v>
      </c>
      <c r="J81" s="100" t="str">
        <f>IF(K81=0,0,VLOOKUP(K81,Sheet1!$A$1:$B$30,2))</f>
        <v>その他の経費</v>
      </c>
      <c r="K81" s="97">
        <v>10</v>
      </c>
      <c r="L81" s="101" t="str">
        <f>IF(M81=0,0,VLOOKUP(M81,Sheet1!$D$1:$E$30,2))</f>
        <v>電話代</v>
      </c>
      <c r="M81" s="97">
        <v>1</v>
      </c>
    </row>
    <row r="82" spans="1:13" s="87" customFormat="1" ht="13.5">
      <c r="A82" s="97">
        <v>17</v>
      </c>
      <c r="B82" s="97">
        <v>6</v>
      </c>
      <c r="C82" s="102"/>
      <c r="D82" s="102">
        <v>6</v>
      </c>
      <c r="E82" s="97" t="s">
        <v>116</v>
      </c>
      <c r="F82" s="98"/>
      <c r="G82" s="98">
        <v>2633</v>
      </c>
      <c r="H82" s="99">
        <f>IF(F82="",IF(G82="","",SUM($F$2:F82)-SUM($G$2:G82)),SUM($F$2:F82)-SUM($G$2:G82))</f>
        <v>-346074</v>
      </c>
      <c r="I82" s="97">
        <v>8</v>
      </c>
      <c r="J82" s="100" t="str">
        <f>IF(K82=0,0,VLOOKUP(K82,Sheet1!$A$1:$B$30,2))</f>
        <v>その他の経費</v>
      </c>
      <c r="K82" s="97">
        <v>10</v>
      </c>
      <c r="L82" s="101" t="str">
        <f>IF(M82=0,0,VLOOKUP(M82,Sheet1!$D$1:$E$30,2))</f>
        <v>電話代</v>
      </c>
      <c r="M82" s="97">
        <v>1</v>
      </c>
    </row>
    <row r="83" spans="1:13" s="87" customFormat="1" ht="13.5">
      <c r="A83" s="97">
        <v>17</v>
      </c>
      <c r="B83" s="102">
        <v>6</v>
      </c>
      <c r="C83" s="102"/>
      <c r="D83" s="102">
        <v>6</v>
      </c>
      <c r="E83" s="102" t="s">
        <v>117</v>
      </c>
      <c r="F83" s="98"/>
      <c r="G83" s="98">
        <v>5376</v>
      </c>
      <c r="H83" s="99">
        <f>IF(F83="",IF(G83="","",SUM($F$2:F83)-SUM($G$2:G83)),SUM($F$2:F83)-SUM($G$2:G83))</f>
        <v>-351450</v>
      </c>
      <c r="I83" s="97">
        <v>19</v>
      </c>
      <c r="J83" s="100" t="str">
        <f>IF(K83=0,0,VLOOKUP(K83,Sheet1!$A$1:$B$30,2))</f>
        <v>その他の経費</v>
      </c>
      <c r="K83" s="97">
        <v>10</v>
      </c>
      <c r="L83" s="101" t="str">
        <f>IF(M83=0,0,VLOOKUP(M83,Sheet1!$D$1:$E$30,2))</f>
        <v>電話代</v>
      </c>
      <c r="M83" s="97">
        <v>1</v>
      </c>
    </row>
    <row r="84" spans="1:13" s="87" customFormat="1" ht="13.5">
      <c r="A84" s="97">
        <v>17</v>
      </c>
      <c r="B84" s="97">
        <v>7</v>
      </c>
      <c r="C84" s="102"/>
      <c r="D84" s="102">
        <v>7</v>
      </c>
      <c r="E84" s="97" t="s">
        <v>116</v>
      </c>
      <c r="F84" s="98"/>
      <c r="G84" s="98">
        <v>2858</v>
      </c>
      <c r="H84" s="99">
        <f>IF(F84="",IF(G84="","",SUM($F$2:F84)-SUM($G$2:G84)),SUM($F$2:F84)-SUM($G$2:G84))</f>
        <v>-354308</v>
      </c>
      <c r="I84" s="97">
        <v>7</v>
      </c>
      <c r="J84" s="100" t="str">
        <f>IF(K84=0,0,VLOOKUP(K84,Sheet1!$A$1:$B$30,2))</f>
        <v>その他の経費</v>
      </c>
      <c r="K84" s="97">
        <v>10</v>
      </c>
      <c r="L84" s="101" t="str">
        <f>IF(M84=0,0,VLOOKUP(M84,Sheet1!$D$1:$E$30,2))</f>
        <v>電話代</v>
      </c>
      <c r="M84" s="97">
        <v>1</v>
      </c>
    </row>
    <row r="85" spans="1:13" s="87" customFormat="1" ht="13.5">
      <c r="A85" s="97">
        <v>17</v>
      </c>
      <c r="B85" s="102">
        <v>7</v>
      </c>
      <c r="C85" s="102"/>
      <c r="D85" s="102">
        <v>7</v>
      </c>
      <c r="E85" s="102" t="s">
        <v>117</v>
      </c>
      <c r="F85" s="98"/>
      <c r="G85" s="98">
        <v>5376</v>
      </c>
      <c r="H85" s="99">
        <f>IF(F85="",IF(G85="","",SUM($F$2:F85)-SUM($G$2:G85)),SUM($F$2:F85)-SUM($G$2:G85))</f>
        <v>-359684</v>
      </c>
      <c r="I85" s="97">
        <v>18</v>
      </c>
      <c r="J85" s="100" t="str">
        <f>IF(K85=0,0,VLOOKUP(K85,Sheet1!$A$1:$B$30,2))</f>
        <v>その他の経費</v>
      </c>
      <c r="K85" s="97">
        <v>10</v>
      </c>
      <c r="L85" s="101" t="str">
        <f>IF(M85=0,0,VLOOKUP(M85,Sheet1!$D$1:$E$30,2))</f>
        <v>電話代</v>
      </c>
      <c r="M85" s="97">
        <v>1</v>
      </c>
    </row>
    <row r="86" spans="1:13" s="87" customFormat="1" ht="13.5">
      <c r="A86" s="97">
        <v>17</v>
      </c>
      <c r="B86" s="97">
        <v>8</v>
      </c>
      <c r="C86" s="102"/>
      <c r="D86" s="102">
        <v>8</v>
      </c>
      <c r="E86" s="97" t="s">
        <v>116</v>
      </c>
      <c r="F86" s="98"/>
      <c r="G86" s="98">
        <v>2651</v>
      </c>
      <c r="H86" s="99">
        <f>IF(F86="",IF(G86="","",SUM($F$2:F86)-SUM($G$2:G86)),SUM($F$2:F86)-SUM($G$2:G86))</f>
        <v>-362335</v>
      </c>
      <c r="I86" s="97">
        <v>6</v>
      </c>
      <c r="J86" s="100" t="str">
        <f>IF(K86=0,0,VLOOKUP(K86,Sheet1!$A$1:$B$30,2))</f>
        <v>その他の経費</v>
      </c>
      <c r="K86" s="97">
        <v>10</v>
      </c>
      <c r="L86" s="101" t="str">
        <f>IF(M86=0,0,VLOOKUP(M86,Sheet1!$D$1:$E$30,2))</f>
        <v>電話代</v>
      </c>
      <c r="M86" s="97">
        <v>1</v>
      </c>
    </row>
    <row r="87" spans="1:13" s="87" customFormat="1" ht="13.5">
      <c r="A87" s="97">
        <v>17</v>
      </c>
      <c r="B87" s="102">
        <v>8</v>
      </c>
      <c r="C87" s="102"/>
      <c r="D87" s="102">
        <v>8</v>
      </c>
      <c r="E87" s="102" t="s">
        <v>117</v>
      </c>
      <c r="F87" s="98"/>
      <c r="G87" s="98">
        <v>5376</v>
      </c>
      <c r="H87" s="99">
        <f>IF(F87="",IF(G87="","",SUM($F$2:F87)-SUM($G$2:G87)),SUM($F$2:F87)-SUM($G$2:G87))</f>
        <v>-367711</v>
      </c>
      <c r="I87" s="97">
        <v>17</v>
      </c>
      <c r="J87" s="100" t="str">
        <f>IF(K87=0,0,VLOOKUP(K87,Sheet1!$A$1:$B$30,2))</f>
        <v>その他の経費</v>
      </c>
      <c r="K87" s="97">
        <v>10</v>
      </c>
      <c r="L87" s="101" t="str">
        <f>IF(M87=0,0,VLOOKUP(M87,Sheet1!$D$1:$E$30,2))</f>
        <v>電話代</v>
      </c>
      <c r="M87" s="97">
        <v>1</v>
      </c>
    </row>
    <row r="88" spans="1:13" s="87" customFormat="1" ht="13.5">
      <c r="A88" s="97">
        <v>17</v>
      </c>
      <c r="B88" s="97">
        <v>9</v>
      </c>
      <c r="C88" s="102"/>
      <c r="D88" s="102">
        <v>9</v>
      </c>
      <c r="E88" s="97" t="s">
        <v>116</v>
      </c>
      <c r="F88" s="98"/>
      <c r="G88" s="98">
        <v>2696</v>
      </c>
      <c r="H88" s="99">
        <f>IF(F88="",IF(G88="","",SUM($F$2:F88)-SUM($G$2:G88)),SUM($F$2:F88)-SUM($G$2:G88))</f>
        <v>-370407</v>
      </c>
      <c r="I88" s="97">
        <v>5</v>
      </c>
      <c r="J88" s="100" t="str">
        <f>IF(K88=0,0,VLOOKUP(K88,Sheet1!$A$1:$B$30,2))</f>
        <v>その他の経費</v>
      </c>
      <c r="K88" s="97">
        <v>10</v>
      </c>
      <c r="L88" s="101" t="str">
        <f>IF(M88=0,0,VLOOKUP(M88,Sheet1!$D$1:$E$30,2))</f>
        <v>電話代</v>
      </c>
      <c r="M88" s="97">
        <v>1</v>
      </c>
    </row>
    <row r="89" spans="1:13" s="87" customFormat="1" ht="13.5">
      <c r="A89" s="97">
        <v>17</v>
      </c>
      <c r="B89" s="102">
        <v>9</v>
      </c>
      <c r="C89" s="102"/>
      <c r="D89" s="102">
        <v>9</v>
      </c>
      <c r="E89" s="102" t="s">
        <v>117</v>
      </c>
      <c r="F89" s="98"/>
      <c r="G89" s="98">
        <v>5376</v>
      </c>
      <c r="H89" s="99">
        <f>IF(F89="",IF(G89="","",SUM($F$2:F89)-SUM($G$2:G89)),SUM($F$2:F89)-SUM($G$2:G89))</f>
        <v>-375783</v>
      </c>
      <c r="I89" s="97">
        <v>16</v>
      </c>
      <c r="J89" s="100" t="str">
        <f>IF(K89=0,0,VLOOKUP(K89,Sheet1!$A$1:$B$30,2))</f>
        <v>その他の経費</v>
      </c>
      <c r="K89" s="97">
        <v>10</v>
      </c>
      <c r="L89" s="101" t="str">
        <f>IF(M89=0,0,VLOOKUP(M89,Sheet1!$D$1:$E$30,2))</f>
        <v>電話代</v>
      </c>
      <c r="M89" s="97">
        <v>1</v>
      </c>
    </row>
    <row r="90" spans="1:13" s="87" customFormat="1" ht="13.5">
      <c r="A90" s="97">
        <v>17</v>
      </c>
      <c r="B90" s="97">
        <v>10</v>
      </c>
      <c r="C90" s="102"/>
      <c r="D90" s="102">
        <v>10</v>
      </c>
      <c r="E90" s="97" t="s">
        <v>116</v>
      </c>
      <c r="F90" s="98"/>
      <c r="G90" s="98">
        <v>2779</v>
      </c>
      <c r="H90" s="99">
        <f>IF(F90="",IF(G90="","",SUM($F$2:F90)-SUM($G$2:G90)),SUM($F$2:F90)-SUM($G$2:G90))</f>
        <v>-378562</v>
      </c>
      <c r="I90" s="97">
        <v>4</v>
      </c>
      <c r="J90" s="100" t="str">
        <f>IF(K90=0,0,VLOOKUP(K90,Sheet1!$A$1:$B$30,2))</f>
        <v>その他の経費</v>
      </c>
      <c r="K90" s="97">
        <v>10</v>
      </c>
      <c r="L90" s="101" t="str">
        <f>IF(M90=0,0,VLOOKUP(M90,Sheet1!$D$1:$E$30,2))</f>
        <v>電話代</v>
      </c>
      <c r="M90" s="97">
        <v>1</v>
      </c>
    </row>
    <row r="91" spans="1:13" s="87" customFormat="1" ht="13.5">
      <c r="A91" s="97">
        <v>17</v>
      </c>
      <c r="B91" s="102">
        <v>10</v>
      </c>
      <c r="C91" s="102"/>
      <c r="D91" s="102">
        <v>10</v>
      </c>
      <c r="E91" s="102" t="s">
        <v>117</v>
      </c>
      <c r="F91" s="98"/>
      <c r="G91" s="98">
        <v>5297</v>
      </c>
      <c r="H91" s="99">
        <f>IF(F91="",IF(G91="","",SUM($F$2:F91)-SUM($G$2:G91)),SUM($F$2:F91)-SUM($G$2:G91))</f>
        <v>-383859</v>
      </c>
      <c r="I91" s="97">
        <v>15</v>
      </c>
      <c r="J91" s="100" t="str">
        <f>IF(K91=0,0,VLOOKUP(K91,Sheet1!$A$1:$B$30,2))</f>
        <v>その他の経費</v>
      </c>
      <c r="K91" s="97">
        <v>10</v>
      </c>
      <c r="L91" s="101" t="str">
        <f>IF(M91=0,0,VLOOKUP(M91,Sheet1!$D$1:$E$30,2))</f>
        <v>電話代</v>
      </c>
      <c r="M91" s="97">
        <v>1</v>
      </c>
    </row>
    <row r="92" spans="1:13" s="87" customFormat="1" ht="13.5">
      <c r="A92" s="97">
        <v>17</v>
      </c>
      <c r="B92" s="97">
        <v>11</v>
      </c>
      <c r="C92" s="97"/>
      <c r="D92" s="97">
        <v>11</v>
      </c>
      <c r="E92" s="97" t="s">
        <v>116</v>
      </c>
      <c r="F92" s="98"/>
      <c r="G92" s="98">
        <v>2819</v>
      </c>
      <c r="H92" s="99">
        <f>IF(F92="",IF(G92="","",SUM($F$2:F92)-SUM($G$2:G92)),SUM($F$2:F92)-SUM($G$2:G92))</f>
        <v>-386678</v>
      </c>
      <c r="I92" s="97">
        <v>3</v>
      </c>
      <c r="J92" s="100" t="str">
        <f>IF(K92=0,0,VLOOKUP(K92,Sheet1!$A$1:$B$30,2))</f>
        <v>その他の経費</v>
      </c>
      <c r="K92" s="97">
        <v>10</v>
      </c>
      <c r="L92" s="101" t="str">
        <f>IF(M92=0,0,VLOOKUP(M92,Sheet1!$D$1:$E$30,2))</f>
        <v>電話代</v>
      </c>
      <c r="M92" s="97">
        <v>1</v>
      </c>
    </row>
    <row r="93" spans="1:13" s="87" customFormat="1" ht="13.5">
      <c r="A93" s="97">
        <v>17</v>
      </c>
      <c r="B93" s="102">
        <v>11</v>
      </c>
      <c r="C93" s="102"/>
      <c r="D93" s="102">
        <v>11</v>
      </c>
      <c r="E93" s="102" t="s">
        <v>117</v>
      </c>
      <c r="F93" s="98"/>
      <c r="G93" s="98">
        <v>4210</v>
      </c>
      <c r="H93" s="99">
        <f>IF(F93="",IF(G93="","",SUM($F$2:F93)-SUM($G$2:G93)),SUM($F$2:F93)-SUM($G$2:G93))</f>
        <v>-390888</v>
      </c>
      <c r="I93" s="97">
        <v>14</v>
      </c>
      <c r="J93" s="100" t="str">
        <f>IF(K93=0,0,VLOOKUP(K93,Sheet1!$A$1:$B$30,2))</f>
        <v>その他の経費</v>
      </c>
      <c r="K93" s="97">
        <v>10</v>
      </c>
      <c r="L93" s="101" t="str">
        <f>IF(M93=0,0,VLOOKUP(M93,Sheet1!$D$1:$E$30,2))</f>
        <v>電話代</v>
      </c>
      <c r="M93" s="97">
        <v>1</v>
      </c>
    </row>
    <row r="94" spans="1:13" s="87" customFormat="1" ht="13.5">
      <c r="A94" s="97">
        <v>17</v>
      </c>
      <c r="B94" s="97">
        <v>12</v>
      </c>
      <c r="C94" s="97"/>
      <c r="D94" s="97">
        <v>12</v>
      </c>
      <c r="E94" s="97" t="s">
        <v>116</v>
      </c>
      <c r="F94" s="98"/>
      <c r="G94" s="98">
        <v>2696</v>
      </c>
      <c r="H94" s="99">
        <f>IF(F94="",IF(G94="","",SUM($F$2:F94)-SUM($G$2:G94)),SUM($F$2:F94)-SUM($G$2:G94))</f>
        <v>-393584</v>
      </c>
      <c r="I94" s="97">
        <v>2</v>
      </c>
      <c r="J94" s="100" t="str">
        <f>IF(K94=0,0,VLOOKUP(K94,Sheet1!$A$1:$B$30,2))</f>
        <v>その他の経費</v>
      </c>
      <c r="K94" s="97">
        <v>10</v>
      </c>
      <c r="L94" s="101" t="str">
        <f>IF(M94=0,0,VLOOKUP(M94,Sheet1!$D$1:$E$30,2))</f>
        <v>電話代</v>
      </c>
      <c r="M94" s="97">
        <v>1</v>
      </c>
    </row>
    <row r="95" spans="1:13" s="87" customFormat="1" ht="13.5">
      <c r="A95" s="97">
        <v>17</v>
      </c>
      <c r="B95" s="102">
        <v>12</v>
      </c>
      <c r="C95" s="102"/>
      <c r="D95" s="102">
        <v>12</v>
      </c>
      <c r="E95" s="102" t="s">
        <v>117</v>
      </c>
      <c r="F95" s="98"/>
      <c r="G95" s="98">
        <v>4210</v>
      </c>
      <c r="H95" s="99">
        <f>IF(F95="",IF(G95="","",SUM($F$2:F95)-SUM($G$2:G95)),SUM($F$2:F95)-SUM($G$2:G95))</f>
        <v>-397794</v>
      </c>
      <c r="I95" s="97">
        <v>13</v>
      </c>
      <c r="J95" s="100" t="str">
        <f>IF(K95=0,0,VLOOKUP(K95,Sheet1!$A$1:$B$30,2))</f>
        <v>その他の経費</v>
      </c>
      <c r="K95" s="97">
        <v>10</v>
      </c>
      <c r="L95" s="101" t="str">
        <f>IF(M95=0,0,VLOOKUP(M95,Sheet1!$D$1:$E$30,2))</f>
        <v>電話代</v>
      </c>
      <c r="M95" s="97">
        <v>1</v>
      </c>
    </row>
    <row r="96" spans="1:13" s="87" customFormat="1" ht="13.5">
      <c r="A96" s="97">
        <v>18</v>
      </c>
      <c r="B96" s="97">
        <v>1</v>
      </c>
      <c r="C96" s="97"/>
      <c r="D96" s="97">
        <v>1</v>
      </c>
      <c r="E96" s="97" t="s">
        <v>116</v>
      </c>
      <c r="F96" s="98"/>
      <c r="G96" s="98">
        <v>2895</v>
      </c>
      <c r="H96" s="99">
        <f>IF(F96="",IF(G96="","",SUM($F$2:F96)-SUM($G$2:G96)),SUM($F$2:F96)-SUM($G$2:G96))</f>
        <v>-400689</v>
      </c>
      <c r="I96" s="97">
        <v>1</v>
      </c>
      <c r="J96" s="100" t="str">
        <f>IF(K96=0,0,VLOOKUP(K96,Sheet1!$A$1:$B$30,2))</f>
        <v>その他の経費</v>
      </c>
      <c r="K96" s="97">
        <v>10</v>
      </c>
      <c r="L96" s="101" t="str">
        <f>IF(M96=0,0,VLOOKUP(M96,Sheet1!$D$1:$E$30,2))</f>
        <v>電話代</v>
      </c>
      <c r="M96" s="97">
        <v>1</v>
      </c>
    </row>
    <row r="97" spans="1:13" s="87" customFormat="1" ht="13.5">
      <c r="A97" s="97">
        <v>18</v>
      </c>
      <c r="B97" s="97">
        <v>1</v>
      </c>
      <c r="C97" s="102"/>
      <c r="D97" s="102">
        <v>1</v>
      </c>
      <c r="E97" s="102" t="s">
        <v>117</v>
      </c>
      <c r="F97" s="98"/>
      <c r="G97" s="98">
        <v>3181</v>
      </c>
      <c r="H97" s="99">
        <f>IF(F97="",IF(G97="","",SUM($F$2:F97)-SUM($G$2:G97)),SUM($F$2:F97)-SUM($G$2:G97))</f>
        <v>-403870</v>
      </c>
      <c r="I97" s="97">
        <v>12</v>
      </c>
      <c r="J97" s="100" t="str">
        <f>IF(K97=0,0,VLOOKUP(K97,Sheet1!$A$1:$B$30,2))</f>
        <v>その他の経費</v>
      </c>
      <c r="K97" s="97">
        <v>10</v>
      </c>
      <c r="L97" s="101" t="str">
        <f>IF(M97=0,0,VLOOKUP(M97,Sheet1!$D$1:$E$30,2))</f>
        <v>電話代</v>
      </c>
      <c r="M97" s="97">
        <v>1</v>
      </c>
    </row>
    <row r="98" spans="1:13" s="87" customFormat="1" ht="13.5">
      <c r="A98" s="97">
        <v>18</v>
      </c>
      <c r="B98" s="97">
        <v>2</v>
      </c>
      <c r="C98" s="102"/>
      <c r="D98" s="102">
        <v>2</v>
      </c>
      <c r="E98" s="102" t="s">
        <v>117</v>
      </c>
      <c r="F98" s="98"/>
      <c r="G98" s="98">
        <v>3181</v>
      </c>
      <c r="H98" s="99">
        <f>IF(F98="",IF(G98="","",SUM($F$2:F98)-SUM($G$2:G98)),SUM($F$2:F98)-SUM($G$2:G98))</f>
        <v>-407051</v>
      </c>
      <c r="I98" s="97">
        <v>11</v>
      </c>
      <c r="J98" s="100" t="str">
        <f>IF(K98=0,0,VLOOKUP(K98,Sheet1!$A$1:$B$30,2))</f>
        <v>その他の経費</v>
      </c>
      <c r="K98" s="97">
        <v>10</v>
      </c>
      <c r="L98" s="101" t="str">
        <f>IF(M98=0,0,VLOOKUP(M98,Sheet1!$D$1:$E$30,2))</f>
        <v>電話代</v>
      </c>
      <c r="M98" s="97">
        <v>1</v>
      </c>
    </row>
    <row r="99" spans="1:13" s="87" customFormat="1" ht="13.5">
      <c r="A99" s="97">
        <v>18</v>
      </c>
      <c r="B99" s="97">
        <v>2</v>
      </c>
      <c r="C99" s="97"/>
      <c r="D99" s="97">
        <v>2</v>
      </c>
      <c r="E99" s="97" t="s">
        <v>116</v>
      </c>
      <c r="F99" s="98"/>
      <c r="G99" s="98">
        <v>2899</v>
      </c>
      <c r="H99" s="99">
        <f>IF(F99="",IF(G99="","",SUM($F$2:F99)-SUM($G$2:G99)),SUM($F$2:F99)-SUM($G$2:G99))</f>
        <v>-409950</v>
      </c>
      <c r="I99" s="97">
        <v>21</v>
      </c>
      <c r="J99" s="100" t="str">
        <f>IF(K99=0,0,VLOOKUP(K99,Sheet1!$A$1:$B$30,2))</f>
        <v>その他の経費</v>
      </c>
      <c r="K99" s="97">
        <v>10</v>
      </c>
      <c r="L99" s="101" t="str">
        <f>IF(M99=0,0,VLOOKUP(M99,Sheet1!$D$1:$E$30,2))</f>
        <v>電話代</v>
      </c>
      <c r="M99" s="97">
        <v>1</v>
      </c>
    </row>
    <row r="100" spans="1:13" s="87" customFormat="1" ht="13.5">
      <c r="A100" s="97">
        <v>17</v>
      </c>
      <c r="B100" s="97">
        <v>4</v>
      </c>
      <c r="C100" s="97">
        <v>2</v>
      </c>
      <c r="D100" s="97">
        <v>4</v>
      </c>
      <c r="E100" s="97" t="s">
        <v>79</v>
      </c>
      <c r="F100" s="98"/>
      <c r="G100" s="98">
        <v>2405</v>
      </c>
      <c r="H100" s="99">
        <f>IF(F100="",IF(G100="","",SUM($F$2:F100)-SUM($G$2:G100)),SUM($F$2:F100)-SUM($G$2:G100))</f>
        <v>-412355</v>
      </c>
      <c r="I100" s="97">
        <v>145</v>
      </c>
      <c r="J100" s="100" t="str">
        <f>IF(K100=0,0,VLOOKUP(K100,Sheet1!$A$1:$B$30,2))</f>
        <v>その他の経費</v>
      </c>
      <c r="K100" s="97">
        <v>10</v>
      </c>
      <c r="L100" s="101" t="str">
        <f>IF(M100=0,0,VLOOKUP(M100,Sheet1!$D$1:$E$30,2))</f>
        <v>ガソリン代</v>
      </c>
      <c r="M100" s="97">
        <v>2</v>
      </c>
    </row>
    <row r="101" spans="1:13" s="87" customFormat="1" ht="13.5">
      <c r="A101" s="97">
        <v>17</v>
      </c>
      <c r="B101" s="97">
        <v>4</v>
      </c>
      <c r="C101" s="97">
        <v>9</v>
      </c>
      <c r="D101" s="97">
        <v>4</v>
      </c>
      <c r="E101" s="97" t="s">
        <v>79</v>
      </c>
      <c r="F101" s="98"/>
      <c r="G101" s="98">
        <v>1801</v>
      </c>
      <c r="H101" s="99">
        <f>IF(F101="",IF(G101="","",SUM($F$2:F101)-SUM($G$2:G101)),SUM($F$2:F101)-SUM($G$2:G101))</f>
        <v>-414156</v>
      </c>
      <c r="I101" s="97">
        <v>146</v>
      </c>
      <c r="J101" s="100" t="str">
        <f>IF(K101=0,0,VLOOKUP(K101,Sheet1!$A$1:$B$30,2))</f>
        <v>その他の経費</v>
      </c>
      <c r="K101" s="97">
        <v>10</v>
      </c>
      <c r="L101" s="101" t="str">
        <f>IF(M101=0,0,VLOOKUP(M101,Sheet1!$D$1:$E$30,2))</f>
        <v>ガソリン代</v>
      </c>
      <c r="M101" s="97">
        <v>2</v>
      </c>
    </row>
    <row r="102" spans="1:13" s="87" customFormat="1" ht="13.5">
      <c r="A102" s="97">
        <v>17</v>
      </c>
      <c r="B102" s="97">
        <v>4</v>
      </c>
      <c r="C102" s="97">
        <v>10</v>
      </c>
      <c r="D102" s="97">
        <v>4</v>
      </c>
      <c r="E102" s="97" t="s">
        <v>79</v>
      </c>
      <c r="F102" s="98"/>
      <c r="G102" s="98">
        <v>1851</v>
      </c>
      <c r="H102" s="99">
        <f>IF(F102="",IF(G102="","",SUM($F$2:F102)-SUM($G$2:G102)),SUM($F$2:F102)-SUM($G$2:G102))</f>
        <v>-416007</v>
      </c>
      <c r="I102" s="97">
        <v>143</v>
      </c>
      <c r="J102" s="100" t="str">
        <f>IF(K102=0,0,VLOOKUP(K102,Sheet1!$A$1:$B$30,2))</f>
        <v>その他の経費</v>
      </c>
      <c r="K102" s="97">
        <v>10</v>
      </c>
      <c r="L102" s="101" t="str">
        <f>IF(M102=0,0,VLOOKUP(M102,Sheet1!$D$1:$E$30,2))</f>
        <v>ガソリン代</v>
      </c>
      <c r="M102" s="97">
        <v>2</v>
      </c>
    </row>
    <row r="103" spans="1:13" s="87" customFormat="1" ht="13.5">
      <c r="A103" s="97">
        <v>17</v>
      </c>
      <c r="B103" s="97">
        <v>4</v>
      </c>
      <c r="C103" s="97">
        <v>21</v>
      </c>
      <c r="D103" s="97">
        <v>4</v>
      </c>
      <c r="E103" s="97" t="s">
        <v>79</v>
      </c>
      <c r="F103" s="98"/>
      <c r="G103" s="98">
        <v>2794</v>
      </c>
      <c r="H103" s="99">
        <f>IF(F103="",IF(G103="","",SUM($F$2:F103)-SUM($G$2:G103)),SUM($F$2:F103)-SUM($G$2:G103))</f>
        <v>-418801</v>
      </c>
      <c r="I103" s="97">
        <v>147</v>
      </c>
      <c r="J103" s="100" t="str">
        <f>IF(K103=0,0,VLOOKUP(K103,Sheet1!$A$1:$B$30,2))</f>
        <v>その他の経費</v>
      </c>
      <c r="K103" s="97">
        <v>10</v>
      </c>
      <c r="L103" s="101" t="str">
        <f>IF(M103=0,0,VLOOKUP(M103,Sheet1!$D$1:$E$30,2))</f>
        <v>ガソリン代</v>
      </c>
      <c r="M103" s="97">
        <v>2</v>
      </c>
    </row>
    <row r="104" spans="1:13" s="87" customFormat="1" ht="13.5">
      <c r="A104" s="97">
        <v>17</v>
      </c>
      <c r="B104" s="97">
        <v>4</v>
      </c>
      <c r="C104" s="97">
        <v>30</v>
      </c>
      <c r="D104" s="97">
        <v>4</v>
      </c>
      <c r="E104" s="97" t="s">
        <v>79</v>
      </c>
      <c r="F104" s="98"/>
      <c r="G104" s="98">
        <v>3016</v>
      </c>
      <c r="H104" s="99">
        <f>IF(F104="",IF(G104="","",SUM($F$2:F104)-SUM($G$2:G104)),SUM($F$2:F104)-SUM($G$2:G104))</f>
        <v>-421817</v>
      </c>
      <c r="I104" s="97">
        <v>148</v>
      </c>
      <c r="J104" s="100" t="str">
        <f>IF(K104=0,0,VLOOKUP(K104,Sheet1!$A$1:$B$30,2))</f>
        <v>その他の経費</v>
      </c>
      <c r="K104" s="97">
        <v>10</v>
      </c>
      <c r="L104" s="101" t="str">
        <f>IF(M104=0,0,VLOOKUP(M104,Sheet1!$D$1:$E$30,2))</f>
        <v>ガソリン代</v>
      </c>
      <c r="M104" s="97">
        <v>2</v>
      </c>
    </row>
    <row r="105" spans="1:13" s="87" customFormat="1" ht="13.5">
      <c r="A105" s="97">
        <v>17</v>
      </c>
      <c r="B105" s="97">
        <v>5</v>
      </c>
      <c r="C105" s="97">
        <v>2</v>
      </c>
      <c r="D105" s="97">
        <v>5</v>
      </c>
      <c r="E105" s="97" t="s">
        <v>79</v>
      </c>
      <c r="F105" s="98"/>
      <c r="G105" s="98">
        <v>2211</v>
      </c>
      <c r="H105" s="99">
        <f>IF(F105="",IF(G105="","",SUM($F$2:F105)-SUM($G$2:G105)),SUM($F$2:F105)-SUM($G$2:G105))</f>
        <v>-424028</v>
      </c>
      <c r="I105" s="97">
        <v>149</v>
      </c>
      <c r="J105" s="100" t="str">
        <f>IF(K105=0,0,VLOOKUP(K105,Sheet1!$A$1:$B$30,2))</f>
        <v>その他の経費</v>
      </c>
      <c r="K105" s="97">
        <v>10</v>
      </c>
      <c r="L105" s="101" t="str">
        <f>IF(M105=0,0,VLOOKUP(M105,Sheet1!$D$1:$E$30,2))</f>
        <v>ガソリン代</v>
      </c>
      <c r="M105" s="97">
        <v>2</v>
      </c>
    </row>
    <row r="106" spans="1:13" s="87" customFormat="1" ht="13.5">
      <c r="A106" s="97">
        <v>17</v>
      </c>
      <c r="B106" s="97">
        <v>5</v>
      </c>
      <c r="C106" s="97">
        <v>4</v>
      </c>
      <c r="D106" s="97">
        <v>5</v>
      </c>
      <c r="E106" s="97" t="s">
        <v>79</v>
      </c>
      <c r="F106" s="98"/>
      <c r="G106" s="98">
        <v>2300</v>
      </c>
      <c r="H106" s="99">
        <f>IF(F106="",IF(G106="","",SUM($F$2:F106)-SUM($G$2:G106)),SUM($F$2:F106)-SUM($G$2:G106))</f>
        <v>-426328</v>
      </c>
      <c r="I106" s="97">
        <v>144</v>
      </c>
      <c r="J106" s="100" t="str">
        <f>IF(K106=0,0,VLOOKUP(K106,Sheet1!$A$1:$B$30,2))</f>
        <v>その他の経費</v>
      </c>
      <c r="K106" s="97">
        <v>10</v>
      </c>
      <c r="L106" s="101" t="str">
        <f>IF(M106=0,0,VLOOKUP(M106,Sheet1!$D$1:$E$30,2))</f>
        <v>ガソリン代</v>
      </c>
      <c r="M106" s="97">
        <v>2</v>
      </c>
    </row>
    <row r="107" spans="1:13" s="87" customFormat="1" ht="13.5">
      <c r="A107" s="97">
        <v>17</v>
      </c>
      <c r="B107" s="97">
        <v>5</v>
      </c>
      <c r="C107" s="97">
        <v>15</v>
      </c>
      <c r="D107" s="97">
        <v>5</v>
      </c>
      <c r="E107" s="97" t="s">
        <v>79</v>
      </c>
      <c r="F107" s="98"/>
      <c r="G107" s="98">
        <v>2686</v>
      </c>
      <c r="H107" s="99">
        <f>IF(F107="",IF(G107="","",SUM($F$2:F107)-SUM($G$2:G107)),SUM($F$2:F107)-SUM($G$2:G107))</f>
        <v>-429014</v>
      </c>
      <c r="I107" s="97">
        <v>150</v>
      </c>
      <c r="J107" s="100" t="str">
        <f>IF(K107=0,0,VLOOKUP(K107,Sheet1!$A$1:$B$30,2))</f>
        <v>その他の経費</v>
      </c>
      <c r="K107" s="97">
        <v>10</v>
      </c>
      <c r="L107" s="101" t="str">
        <f>IF(M107=0,0,VLOOKUP(M107,Sheet1!$D$1:$E$30,2))</f>
        <v>ガソリン代</v>
      </c>
      <c r="M107" s="97">
        <v>2</v>
      </c>
    </row>
    <row r="108" spans="1:13" s="87" customFormat="1" ht="13.5">
      <c r="A108" s="97">
        <v>17</v>
      </c>
      <c r="B108" s="97">
        <v>6</v>
      </c>
      <c r="C108" s="97">
        <v>2</v>
      </c>
      <c r="D108" s="97">
        <v>6</v>
      </c>
      <c r="E108" s="97" t="s">
        <v>79</v>
      </c>
      <c r="F108" s="98"/>
      <c r="G108" s="98">
        <v>2331</v>
      </c>
      <c r="H108" s="99">
        <f>IF(F108="",IF(G108="","",SUM($F$2:F108)-SUM($G$2:G108)),SUM($F$2:F108)-SUM($G$2:G108))</f>
        <v>-431345</v>
      </c>
      <c r="I108" s="97">
        <v>151</v>
      </c>
      <c r="J108" s="100" t="str">
        <f>IF(K108=0,0,VLOOKUP(K108,Sheet1!$A$1:$B$30,2))</f>
        <v>その他の経費</v>
      </c>
      <c r="K108" s="97">
        <v>10</v>
      </c>
      <c r="L108" s="101" t="str">
        <f>IF(M108=0,0,VLOOKUP(M108,Sheet1!$D$1:$E$30,2))</f>
        <v>ガソリン代</v>
      </c>
      <c r="M108" s="97">
        <v>2</v>
      </c>
    </row>
    <row r="109" spans="1:13" s="87" customFormat="1" ht="13.5">
      <c r="A109" s="97">
        <v>17</v>
      </c>
      <c r="B109" s="97">
        <v>6</v>
      </c>
      <c r="C109" s="97">
        <v>19</v>
      </c>
      <c r="D109" s="97">
        <v>6</v>
      </c>
      <c r="E109" s="97" t="s">
        <v>79</v>
      </c>
      <c r="F109" s="98"/>
      <c r="G109" s="98">
        <v>3019</v>
      </c>
      <c r="H109" s="99">
        <f>IF(F109="",IF(G109="","",SUM($F$2:F109)-SUM($G$2:G109)),SUM($F$2:F109)-SUM($G$2:G109))</f>
        <v>-434364</v>
      </c>
      <c r="I109" s="97">
        <v>152</v>
      </c>
      <c r="J109" s="100" t="str">
        <f>IF(K109=0,0,VLOOKUP(K109,Sheet1!$A$1:$B$30,2))</f>
        <v>その他の経費</v>
      </c>
      <c r="K109" s="97">
        <v>10</v>
      </c>
      <c r="L109" s="101" t="str">
        <f>IF(M109=0,0,VLOOKUP(M109,Sheet1!$D$1:$E$30,2))</f>
        <v>ガソリン代</v>
      </c>
      <c r="M109" s="97">
        <v>2</v>
      </c>
    </row>
    <row r="110" spans="1:13" s="87" customFormat="1" ht="13.5">
      <c r="A110" s="97">
        <v>17</v>
      </c>
      <c r="B110" s="97">
        <v>7</v>
      </c>
      <c r="C110" s="97">
        <v>23</v>
      </c>
      <c r="D110" s="97">
        <v>7</v>
      </c>
      <c r="E110" s="97" t="s">
        <v>79</v>
      </c>
      <c r="F110" s="98"/>
      <c r="G110" s="98">
        <v>2296</v>
      </c>
      <c r="H110" s="99">
        <f>IF(F110="",IF(G110="","",SUM($F$2:F110)-SUM($G$2:G110)),SUM($F$2:F110)-SUM($G$2:G110))</f>
        <v>-436660</v>
      </c>
      <c r="I110" s="97">
        <v>153</v>
      </c>
      <c r="J110" s="100" t="str">
        <f>IF(K110=0,0,VLOOKUP(K110,Sheet1!$A$1:$B$30,2))</f>
        <v>その他の経費</v>
      </c>
      <c r="K110" s="97">
        <v>10</v>
      </c>
      <c r="L110" s="101" t="str">
        <f>IF(M110=0,0,VLOOKUP(M110,Sheet1!$D$1:$E$30,2))</f>
        <v>ガソリン代</v>
      </c>
      <c r="M110" s="97">
        <v>2</v>
      </c>
    </row>
    <row r="111" spans="1:13" s="87" customFormat="1" ht="13.5">
      <c r="A111" s="97">
        <v>17</v>
      </c>
      <c r="B111" s="97">
        <v>8</v>
      </c>
      <c r="C111" s="97">
        <v>12</v>
      </c>
      <c r="D111" s="97">
        <v>8</v>
      </c>
      <c r="E111" s="97" t="s">
        <v>79</v>
      </c>
      <c r="F111" s="98"/>
      <c r="G111" s="98">
        <v>2531</v>
      </c>
      <c r="H111" s="99">
        <f>IF(F111="",IF(G111="","",SUM($F$2:F111)-SUM($G$2:G111)),SUM($F$2:F111)-SUM($G$2:G111))</f>
        <v>-439191</v>
      </c>
      <c r="I111" s="97">
        <v>154</v>
      </c>
      <c r="J111" s="100" t="str">
        <f>IF(K111=0,0,VLOOKUP(K111,Sheet1!$A$1:$B$30,2))</f>
        <v>その他の経費</v>
      </c>
      <c r="K111" s="97">
        <v>10</v>
      </c>
      <c r="L111" s="101" t="str">
        <f>IF(M111=0,0,VLOOKUP(M111,Sheet1!$D$1:$E$30,2))</f>
        <v>ガソリン代</v>
      </c>
      <c r="M111" s="97">
        <v>2</v>
      </c>
    </row>
    <row r="112" spans="1:13" s="87" customFormat="1" ht="13.5">
      <c r="A112" s="97">
        <v>17</v>
      </c>
      <c r="B112" s="97">
        <v>8</v>
      </c>
      <c r="C112" s="97">
        <v>25</v>
      </c>
      <c r="D112" s="97">
        <v>8</v>
      </c>
      <c r="E112" s="97" t="s">
        <v>79</v>
      </c>
      <c r="F112" s="98"/>
      <c r="G112" s="98">
        <v>2786</v>
      </c>
      <c r="H112" s="99">
        <f>IF(F112="",IF(G112="","",SUM($F$2:F112)-SUM($G$2:G112)),SUM($F$2:F112)-SUM($G$2:G112))</f>
        <v>-441977</v>
      </c>
      <c r="I112" s="97">
        <v>155</v>
      </c>
      <c r="J112" s="100" t="str">
        <f>IF(K112=0,0,VLOOKUP(K112,Sheet1!$A$1:$B$30,2))</f>
        <v>その他の経費</v>
      </c>
      <c r="K112" s="97">
        <v>10</v>
      </c>
      <c r="L112" s="101" t="str">
        <f>IF(M112=0,0,VLOOKUP(M112,Sheet1!$D$1:$E$30,2))</f>
        <v>ガソリン代</v>
      </c>
      <c r="M112" s="97">
        <v>2</v>
      </c>
    </row>
    <row r="113" spans="1:13" s="87" customFormat="1" ht="13.5">
      <c r="A113" s="97">
        <v>17</v>
      </c>
      <c r="B113" s="97">
        <v>9</v>
      </c>
      <c r="C113" s="97">
        <v>5</v>
      </c>
      <c r="D113" s="97">
        <v>9</v>
      </c>
      <c r="E113" s="97" t="s">
        <v>79</v>
      </c>
      <c r="F113" s="98"/>
      <c r="G113" s="98">
        <v>1612</v>
      </c>
      <c r="H113" s="99">
        <f>IF(F113="",IF(G113="","",SUM($F$2:F113)-SUM($G$2:G113)),SUM($F$2:F113)-SUM($G$2:G113))</f>
        <v>-443589</v>
      </c>
      <c r="I113" s="97">
        <v>156</v>
      </c>
      <c r="J113" s="100" t="str">
        <f>IF(K113=0,0,VLOOKUP(K113,Sheet1!$A$1:$B$30,2))</f>
        <v>その他の経費</v>
      </c>
      <c r="K113" s="97">
        <v>10</v>
      </c>
      <c r="L113" s="101" t="str">
        <f>IF(M113=0,0,VLOOKUP(M113,Sheet1!$D$1:$E$30,2))</f>
        <v>ガソリン代</v>
      </c>
      <c r="M113" s="97">
        <v>2</v>
      </c>
    </row>
    <row r="114" spans="1:13" s="87" customFormat="1" ht="13.5">
      <c r="A114" s="97">
        <v>17</v>
      </c>
      <c r="B114" s="97">
        <v>9</v>
      </c>
      <c r="C114" s="97">
        <v>18</v>
      </c>
      <c r="D114" s="97">
        <v>9</v>
      </c>
      <c r="E114" s="97" t="s">
        <v>79</v>
      </c>
      <c r="F114" s="98"/>
      <c r="G114" s="98">
        <v>2730</v>
      </c>
      <c r="H114" s="99">
        <f>IF(F114="",IF(G114="","",SUM($F$2:F114)-SUM($G$2:G114)),SUM($F$2:F114)-SUM($G$2:G114))</f>
        <v>-446319</v>
      </c>
      <c r="I114" s="97">
        <v>157</v>
      </c>
      <c r="J114" s="100" t="str">
        <f>IF(K114=0,0,VLOOKUP(K114,Sheet1!$A$1:$B$30,2))</f>
        <v>その他の経費</v>
      </c>
      <c r="K114" s="97">
        <v>10</v>
      </c>
      <c r="L114" s="101" t="str">
        <f>IF(M114=0,0,VLOOKUP(M114,Sheet1!$D$1:$E$30,2))</f>
        <v>ガソリン代</v>
      </c>
      <c r="M114" s="97">
        <v>2</v>
      </c>
    </row>
    <row r="115" spans="1:13" s="87" customFormat="1" ht="13.5">
      <c r="A115" s="97">
        <v>17</v>
      </c>
      <c r="B115" s="97">
        <v>9</v>
      </c>
      <c r="C115" s="97">
        <v>26</v>
      </c>
      <c r="D115" s="97">
        <v>9</v>
      </c>
      <c r="E115" s="97" t="s">
        <v>79</v>
      </c>
      <c r="F115" s="98"/>
      <c r="G115" s="98">
        <v>1610</v>
      </c>
      <c r="H115" s="99">
        <f>IF(F115="",IF(G115="","",SUM($F$2:F115)-SUM($G$2:G115)),SUM($F$2:F115)-SUM($G$2:G115))</f>
        <v>-447929</v>
      </c>
      <c r="I115" s="97">
        <v>158</v>
      </c>
      <c r="J115" s="100" t="str">
        <f>IF(K115=0,0,VLOOKUP(K115,Sheet1!$A$1:$B$30,2))</f>
        <v>その他の経費</v>
      </c>
      <c r="K115" s="97">
        <v>10</v>
      </c>
      <c r="L115" s="101" t="str">
        <f>IF(M115=0,0,VLOOKUP(M115,Sheet1!$D$1:$E$30,2))</f>
        <v>ガソリン代</v>
      </c>
      <c r="M115" s="97">
        <v>2</v>
      </c>
    </row>
    <row r="116" spans="1:13" s="87" customFormat="1" ht="13.5">
      <c r="A116" s="97">
        <v>17</v>
      </c>
      <c r="B116" s="97">
        <v>10</v>
      </c>
      <c r="C116" s="97">
        <v>17</v>
      </c>
      <c r="D116" s="97">
        <v>10</v>
      </c>
      <c r="E116" s="97" t="s">
        <v>79</v>
      </c>
      <c r="F116" s="98"/>
      <c r="G116" s="98">
        <v>2467</v>
      </c>
      <c r="H116" s="99">
        <f>IF(F116="",IF(G116="","",SUM($F$2:F116)-SUM($G$2:G116)),SUM($F$2:F116)-SUM($G$2:G116))</f>
        <v>-450396</v>
      </c>
      <c r="I116" s="97">
        <v>159</v>
      </c>
      <c r="J116" s="100" t="str">
        <f>IF(K116=0,0,VLOOKUP(K116,Sheet1!$A$1:$B$30,2))</f>
        <v>その他の経費</v>
      </c>
      <c r="K116" s="97">
        <v>10</v>
      </c>
      <c r="L116" s="101" t="str">
        <f>IF(M116=0,0,VLOOKUP(M116,Sheet1!$D$1:$E$30,2))</f>
        <v>ガソリン代</v>
      </c>
      <c r="M116" s="97">
        <v>2</v>
      </c>
    </row>
    <row r="117" spans="1:13" s="87" customFormat="1" ht="13.5">
      <c r="A117" s="97">
        <v>17</v>
      </c>
      <c r="B117" s="97">
        <v>10</v>
      </c>
      <c r="C117" s="97">
        <v>30</v>
      </c>
      <c r="D117" s="97">
        <v>10</v>
      </c>
      <c r="E117" s="97" t="s">
        <v>79</v>
      </c>
      <c r="F117" s="98"/>
      <c r="G117" s="98">
        <v>2569</v>
      </c>
      <c r="H117" s="99">
        <f>IF(F117="",IF(G117="","",SUM($F$2:F117)-SUM($G$2:G117)),SUM($F$2:F117)-SUM($G$2:G117))</f>
        <v>-452965</v>
      </c>
      <c r="I117" s="97">
        <v>160</v>
      </c>
      <c r="J117" s="100" t="str">
        <f>IF(K117=0,0,VLOOKUP(K117,Sheet1!$A$1:$B$30,2))</f>
        <v>その他の経費</v>
      </c>
      <c r="K117" s="97">
        <v>10</v>
      </c>
      <c r="L117" s="101" t="str">
        <f>IF(M117=0,0,VLOOKUP(M117,Sheet1!$D$1:$E$30,2))</f>
        <v>ガソリン代</v>
      </c>
      <c r="M117" s="97">
        <v>2</v>
      </c>
    </row>
    <row r="118" spans="1:13" s="87" customFormat="1" ht="13.5">
      <c r="A118" s="97">
        <v>17</v>
      </c>
      <c r="B118" s="97">
        <v>11</v>
      </c>
      <c r="C118" s="97">
        <v>15</v>
      </c>
      <c r="D118" s="97">
        <v>11</v>
      </c>
      <c r="E118" s="97" t="s">
        <v>79</v>
      </c>
      <c r="F118" s="98"/>
      <c r="G118" s="98">
        <v>2262</v>
      </c>
      <c r="H118" s="99">
        <f>IF(F118="",IF(G118="","",SUM($F$2:F118)-SUM($G$2:G118)),SUM($F$2:F118)-SUM($G$2:G118))</f>
        <v>-455227</v>
      </c>
      <c r="I118" s="97">
        <v>161</v>
      </c>
      <c r="J118" s="100" t="str">
        <f>IF(K118=0,0,VLOOKUP(K118,Sheet1!$A$1:$B$30,2))</f>
        <v>その他の経費</v>
      </c>
      <c r="K118" s="97">
        <v>10</v>
      </c>
      <c r="L118" s="101" t="str">
        <f>IF(M118=0,0,VLOOKUP(M118,Sheet1!$D$1:$E$30,2))</f>
        <v>ガソリン代</v>
      </c>
      <c r="M118" s="97">
        <v>2</v>
      </c>
    </row>
    <row r="119" spans="1:13" s="87" customFormat="1" ht="13.5">
      <c r="A119" s="97">
        <v>17</v>
      </c>
      <c r="B119" s="97">
        <v>11</v>
      </c>
      <c r="C119" s="97">
        <v>26</v>
      </c>
      <c r="D119" s="97">
        <v>11</v>
      </c>
      <c r="E119" s="97" t="s">
        <v>79</v>
      </c>
      <c r="F119" s="98"/>
      <c r="G119" s="98">
        <v>2686</v>
      </c>
      <c r="H119" s="99">
        <f>IF(F119="",IF(G119="","",SUM($F$2:F119)-SUM($G$2:G119)),SUM($F$2:F119)-SUM($G$2:G119))</f>
        <v>-457913</v>
      </c>
      <c r="I119" s="97">
        <v>162</v>
      </c>
      <c r="J119" s="100" t="str">
        <f>IF(K119=0,0,VLOOKUP(K119,Sheet1!$A$1:$B$30,2))</f>
        <v>その他の経費</v>
      </c>
      <c r="K119" s="97">
        <v>10</v>
      </c>
      <c r="L119" s="101" t="str">
        <f>IF(M119=0,0,VLOOKUP(M119,Sheet1!$D$1:$E$30,2))</f>
        <v>ガソリン代</v>
      </c>
      <c r="M119" s="97">
        <v>2</v>
      </c>
    </row>
    <row r="120" spans="1:13" s="87" customFormat="1" ht="13.5">
      <c r="A120" s="97">
        <v>17</v>
      </c>
      <c r="B120" s="97">
        <v>12</v>
      </c>
      <c r="C120" s="97">
        <v>23</v>
      </c>
      <c r="D120" s="97">
        <v>12</v>
      </c>
      <c r="E120" s="97" t="s">
        <v>79</v>
      </c>
      <c r="F120" s="98"/>
      <c r="G120" s="98">
        <v>2060</v>
      </c>
      <c r="H120" s="99">
        <f>IF(F120="",IF(G120="","",SUM($F$2:F120)-SUM($G$2:G120)),SUM($F$2:F120)-SUM($G$2:G120))</f>
        <v>-459973</v>
      </c>
      <c r="I120" s="97">
        <v>163</v>
      </c>
      <c r="J120" s="100" t="str">
        <f>IF(K120=0,0,VLOOKUP(K120,Sheet1!$A$1:$B$30,2))</f>
        <v>その他の経費</v>
      </c>
      <c r="K120" s="97">
        <v>10</v>
      </c>
      <c r="L120" s="101" t="str">
        <f>IF(M120=0,0,VLOOKUP(M120,Sheet1!$D$1:$E$30,2))</f>
        <v>ガソリン代</v>
      </c>
      <c r="M120" s="97">
        <v>2</v>
      </c>
    </row>
    <row r="121" spans="1:13" s="87" customFormat="1" ht="13.5">
      <c r="A121" s="97">
        <v>18</v>
      </c>
      <c r="B121" s="97">
        <v>1</v>
      </c>
      <c r="C121" s="97">
        <v>4</v>
      </c>
      <c r="D121" s="97">
        <v>1</v>
      </c>
      <c r="E121" s="97" t="s">
        <v>79</v>
      </c>
      <c r="F121" s="98"/>
      <c r="G121" s="98">
        <v>2428</v>
      </c>
      <c r="H121" s="99">
        <f>IF(F121="",IF(G121="","",SUM($F$2:F121)-SUM($G$2:G121)),SUM($F$2:F121)-SUM($G$2:G121))</f>
        <v>-462401</v>
      </c>
      <c r="I121" s="97">
        <v>164</v>
      </c>
      <c r="J121" s="100" t="str">
        <f>IF(K121=0,0,VLOOKUP(K121,Sheet1!$A$1:$B$30,2))</f>
        <v>その他の経費</v>
      </c>
      <c r="K121" s="97">
        <v>10</v>
      </c>
      <c r="L121" s="101" t="str">
        <f>IF(M121=0,0,VLOOKUP(M121,Sheet1!$D$1:$E$30,2))</f>
        <v>ガソリン代</v>
      </c>
      <c r="M121" s="97">
        <v>2</v>
      </c>
    </row>
    <row r="122" spans="1:13" s="87" customFormat="1" ht="13.5">
      <c r="A122" s="97">
        <v>18</v>
      </c>
      <c r="B122" s="97">
        <v>1</v>
      </c>
      <c r="C122" s="97">
        <v>22</v>
      </c>
      <c r="D122" s="97">
        <v>1</v>
      </c>
      <c r="E122" s="97" t="s">
        <v>79</v>
      </c>
      <c r="F122" s="98"/>
      <c r="G122" s="98">
        <v>2225</v>
      </c>
      <c r="H122" s="99">
        <f>IF(F122="",IF(G122="","",SUM($F$2:F122)-SUM($G$2:G122)),SUM($F$2:F122)-SUM($G$2:G122))</f>
        <v>-464626</v>
      </c>
      <c r="I122" s="97">
        <v>165</v>
      </c>
      <c r="J122" s="100" t="str">
        <f>IF(K122=0,0,VLOOKUP(K122,Sheet1!$A$1:$B$30,2))</f>
        <v>その他の経費</v>
      </c>
      <c r="K122" s="97">
        <v>10</v>
      </c>
      <c r="L122" s="101" t="str">
        <f>IF(M122=0,0,VLOOKUP(M122,Sheet1!$D$1:$E$30,2))</f>
        <v>ガソリン代</v>
      </c>
      <c r="M122" s="97">
        <v>2</v>
      </c>
    </row>
    <row r="123" spans="1:13" s="87" customFormat="1" ht="13.5">
      <c r="A123" s="97">
        <v>18</v>
      </c>
      <c r="B123" s="97">
        <v>2</v>
      </c>
      <c r="C123" s="97">
        <v>4</v>
      </c>
      <c r="D123" s="97">
        <v>2</v>
      </c>
      <c r="E123" s="97" t="s">
        <v>79</v>
      </c>
      <c r="F123" s="98"/>
      <c r="G123" s="98">
        <v>2359</v>
      </c>
      <c r="H123" s="99">
        <f>IF(F123="",IF(G123="","",SUM($F$2:F123)-SUM($G$2:G123)),SUM($F$2:F123)-SUM($G$2:G123))</f>
        <v>-466985</v>
      </c>
      <c r="I123" s="97">
        <v>166</v>
      </c>
      <c r="J123" s="100" t="str">
        <f>IF(K123=0,0,VLOOKUP(K123,Sheet1!$A$1:$B$30,2))</f>
        <v>その他の経費</v>
      </c>
      <c r="K123" s="97">
        <v>10</v>
      </c>
      <c r="L123" s="101" t="str">
        <f>IF(M123=0,0,VLOOKUP(M123,Sheet1!$D$1:$E$30,2))</f>
        <v>ガソリン代</v>
      </c>
      <c r="M123" s="97">
        <v>2</v>
      </c>
    </row>
    <row r="124" spans="1:13" s="87" customFormat="1" ht="13.5">
      <c r="A124" s="97">
        <v>18</v>
      </c>
      <c r="B124" s="97">
        <v>2</v>
      </c>
      <c r="C124" s="97">
        <v>24</v>
      </c>
      <c r="D124" s="97">
        <v>2</v>
      </c>
      <c r="E124" s="97" t="s">
        <v>79</v>
      </c>
      <c r="F124" s="98"/>
      <c r="G124" s="98">
        <v>3188</v>
      </c>
      <c r="H124" s="99">
        <f>IF(F124="",IF(G124="","",SUM($F$2:F124)-SUM($G$2:G124)),SUM($F$2:F124)-SUM($G$2:G124))</f>
        <v>-470173</v>
      </c>
      <c r="I124" s="97">
        <v>167</v>
      </c>
      <c r="J124" s="100" t="str">
        <f>IF(K124=0,0,VLOOKUP(K124,Sheet1!$A$1:$B$30,2))</f>
        <v>その他の経費</v>
      </c>
      <c r="K124" s="97">
        <v>10</v>
      </c>
      <c r="L124" s="101" t="str">
        <f>IF(M124=0,0,VLOOKUP(M124,Sheet1!$D$1:$E$30,2))</f>
        <v>ガソリン代</v>
      </c>
      <c r="M124" s="97">
        <v>2</v>
      </c>
    </row>
    <row r="125" spans="1:13" s="87" customFormat="1" ht="13.5">
      <c r="A125" s="97">
        <v>18</v>
      </c>
      <c r="B125" s="97">
        <v>3</v>
      </c>
      <c r="C125" s="97">
        <v>10</v>
      </c>
      <c r="D125" s="97">
        <v>3</v>
      </c>
      <c r="E125" s="97" t="s">
        <v>79</v>
      </c>
      <c r="F125" s="98"/>
      <c r="G125" s="98">
        <v>1695</v>
      </c>
      <c r="H125" s="99">
        <f>IF(F125="",IF(G125="","",SUM($F$2:F125)-SUM($G$2:G125)),SUM($F$2:F125)-SUM($G$2:G125))</f>
        <v>-471868</v>
      </c>
      <c r="I125" s="97">
        <v>168</v>
      </c>
      <c r="J125" s="100" t="str">
        <f>IF(K125=0,0,VLOOKUP(K125,Sheet1!$A$1:$B$30,2))</f>
        <v>その他の経費</v>
      </c>
      <c r="K125" s="97">
        <v>10</v>
      </c>
      <c r="L125" s="101" t="str">
        <f>IF(M125=0,0,VLOOKUP(M125,Sheet1!$D$1:$E$30,2))</f>
        <v>ガソリン代</v>
      </c>
      <c r="M125" s="97">
        <v>2</v>
      </c>
    </row>
    <row r="126" spans="1:13" s="87" customFormat="1" ht="13.5">
      <c r="A126" s="97">
        <v>18</v>
      </c>
      <c r="B126" s="97">
        <v>3</v>
      </c>
      <c r="C126" s="97">
        <v>31</v>
      </c>
      <c r="D126" s="97">
        <v>3</v>
      </c>
      <c r="E126" s="97" t="s">
        <v>119</v>
      </c>
      <c r="F126" s="98"/>
      <c r="G126" s="98">
        <v>32720</v>
      </c>
      <c r="H126" s="99">
        <f>IF(F126="",IF(G126="","",SUM($F$2:F126)-SUM($G$2:G126)),SUM($F$2:F126)-SUM($G$2:G126))</f>
        <v>-504588</v>
      </c>
      <c r="I126" s="97">
        <v>33</v>
      </c>
      <c r="J126" s="100" t="str">
        <f>IF(K126=0,0,VLOOKUP(K126,Sheet1!$A$1:$B$30,2))</f>
        <v>その他の経費</v>
      </c>
      <c r="K126" s="97">
        <v>10</v>
      </c>
      <c r="L126" s="101" t="str">
        <f>IF(M126=0,0,VLOOKUP(M126,Sheet1!$D$1:$E$30,2))</f>
        <v>駐車場代</v>
      </c>
      <c r="M126" s="97">
        <v>3</v>
      </c>
    </row>
    <row r="127" spans="1:13" s="87" customFormat="1" ht="13.5">
      <c r="A127" s="97">
        <v>17</v>
      </c>
      <c r="B127" s="97">
        <v>12</v>
      </c>
      <c r="C127" s="97">
        <v>13</v>
      </c>
      <c r="D127" s="97">
        <v>12</v>
      </c>
      <c r="E127" s="97" t="s">
        <v>151</v>
      </c>
      <c r="F127" s="98"/>
      <c r="G127" s="98">
        <v>390</v>
      </c>
      <c r="H127" s="99">
        <f>IF(F127="",IF(G127="","",SUM($F$2:F127)-SUM($G$2:G127)),SUM($F$2:F127)-SUM($G$2:G127))</f>
        <v>-504978</v>
      </c>
      <c r="I127" s="97">
        <v>169</v>
      </c>
      <c r="J127" s="100" t="str">
        <f>IF(K127=0,0,VLOOKUP(K127,Sheet1!$A$1:$B$30,2))</f>
        <v>その他の経費</v>
      </c>
      <c r="K127" s="97">
        <v>10</v>
      </c>
      <c r="L127" s="101" t="str">
        <f>IF(M127=0,0,VLOOKUP(M127,Sheet1!$D$1:$E$30,2))</f>
        <v>郵便関係</v>
      </c>
      <c r="M127" s="97">
        <v>4</v>
      </c>
    </row>
    <row r="128" spans="1:13" s="87" customFormat="1" ht="13.5">
      <c r="A128" s="97">
        <v>17</v>
      </c>
      <c r="B128" s="97">
        <v>4</v>
      </c>
      <c r="C128" s="97">
        <v>7</v>
      </c>
      <c r="D128" s="97">
        <v>4</v>
      </c>
      <c r="E128" s="97" t="s">
        <v>126</v>
      </c>
      <c r="F128" s="98"/>
      <c r="G128" s="98">
        <v>2000</v>
      </c>
      <c r="H128" s="99">
        <f>IF(F128="",IF(G128="","",SUM($F$2:F128)-SUM($G$2:G128)),SUM($F$2:F128)-SUM($G$2:G128))</f>
        <v>-506978</v>
      </c>
      <c r="I128" s="97">
        <v>87</v>
      </c>
      <c r="J128" s="100" t="str">
        <f>IF(K128=0,0,VLOOKUP(K128,Sheet1!$A$1:$B$30,2))</f>
        <v>その他の経費</v>
      </c>
      <c r="K128" s="97">
        <v>10</v>
      </c>
      <c r="L128" s="101" t="str">
        <f>IF(M128=0,0,VLOOKUP(M128,Sheet1!$D$1:$E$30,2))</f>
        <v>交通費関係</v>
      </c>
      <c r="M128" s="97">
        <v>5</v>
      </c>
    </row>
    <row r="129" spans="1:13" s="87" customFormat="1" ht="13.5">
      <c r="A129" s="97">
        <v>17</v>
      </c>
      <c r="B129" s="97">
        <v>4</v>
      </c>
      <c r="C129" s="97">
        <v>9</v>
      </c>
      <c r="D129" s="97">
        <v>4</v>
      </c>
      <c r="E129" s="97" t="s">
        <v>150</v>
      </c>
      <c r="F129" s="98"/>
      <c r="G129" s="98">
        <v>3500</v>
      </c>
      <c r="H129" s="99">
        <f>IF(F129="",IF(G129="","",SUM($F$2:F129)-SUM($G$2:G129)),SUM($F$2:F129)-SUM($G$2:G129))</f>
        <v>-510478</v>
      </c>
      <c r="I129" s="97">
        <v>140</v>
      </c>
      <c r="J129" s="100" t="str">
        <f>IF(K129=0,0,VLOOKUP(K129,Sheet1!$A$1:$B$30,2))</f>
        <v>その他の経費</v>
      </c>
      <c r="K129" s="97">
        <v>10</v>
      </c>
      <c r="L129" s="101" t="str">
        <f>IF(M129=0,0,VLOOKUP(M129,Sheet1!$D$1:$E$30,2))</f>
        <v>交通費関係</v>
      </c>
      <c r="M129" s="97">
        <v>5</v>
      </c>
    </row>
    <row r="130" spans="1:13" s="87" customFormat="1" ht="13.5">
      <c r="A130" s="97">
        <v>17</v>
      </c>
      <c r="B130" s="97">
        <v>4</v>
      </c>
      <c r="C130" s="97">
        <v>10</v>
      </c>
      <c r="D130" s="97">
        <v>4</v>
      </c>
      <c r="E130" s="97" t="s">
        <v>150</v>
      </c>
      <c r="F130" s="98"/>
      <c r="G130" s="98">
        <v>3500</v>
      </c>
      <c r="H130" s="99">
        <f>IF(F130="",IF(G130="","",SUM($F$2:F130)-SUM($G$2:G130)),SUM($F$2:F130)-SUM($G$2:G130))</f>
        <v>-513978</v>
      </c>
      <c r="I130" s="97">
        <v>138</v>
      </c>
      <c r="J130" s="100" t="str">
        <f>IF(K130=0,0,VLOOKUP(K130,Sheet1!$A$1:$B$30,2))</f>
        <v>その他の経費</v>
      </c>
      <c r="K130" s="97">
        <v>10</v>
      </c>
      <c r="L130" s="101" t="str">
        <f>IF(M130=0,0,VLOOKUP(M130,Sheet1!$D$1:$E$30,2))</f>
        <v>交通費関係</v>
      </c>
      <c r="M130" s="97">
        <v>5</v>
      </c>
    </row>
    <row r="131" spans="1:13" s="87" customFormat="1" ht="13.5">
      <c r="A131" s="97">
        <v>17</v>
      </c>
      <c r="B131" s="97">
        <v>4</v>
      </c>
      <c r="C131" s="97">
        <v>14</v>
      </c>
      <c r="D131" s="97">
        <v>4</v>
      </c>
      <c r="E131" s="97" t="s">
        <v>126</v>
      </c>
      <c r="F131" s="98"/>
      <c r="G131" s="98">
        <v>2000</v>
      </c>
      <c r="H131" s="99">
        <f>IF(F131="",IF(G131="","",SUM($F$2:F131)-SUM($G$2:G131)),SUM($F$2:F131)-SUM($G$2:G131))</f>
        <v>-515978</v>
      </c>
      <c r="I131" s="97">
        <v>86</v>
      </c>
      <c r="J131" s="100" t="str">
        <f>IF(K131=0,0,VLOOKUP(K131,Sheet1!$A$1:$B$30,2))</f>
        <v>その他の経費</v>
      </c>
      <c r="K131" s="97">
        <v>10</v>
      </c>
      <c r="L131" s="101" t="str">
        <f>IF(M131=0,0,VLOOKUP(M131,Sheet1!$D$1:$E$30,2))</f>
        <v>交通費関係</v>
      </c>
      <c r="M131" s="97">
        <v>5</v>
      </c>
    </row>
    <row r="132" spans="1:13" s="87" customFormat="1" ht="13.5">
      <c r="A132" s="97">
        <v>17</v>
      </c>
      <c r="B132" s="97">
        <v>4</v>
      </c>
      <c r="C132" s="97">
        <v>19</v>
      </c>
      <c r="D132" s="97">
        <v>4</v>
      </c>
      <c r="E132" s="97" t="s">
        <v>126</v>
      </c>
      <c r="F132" s="98"/>
      <c r="G132" s="98">
        <v>2000</v>
      </c>
      <c r="H132" s="99">
        <f>IF(F132="",IF(G132="","",SUM($F$2:F132)-SUM($G$2:G132)),SUM($F$2:F132)-SUM($G$2:G132))</f>
        <v>-517978</v>
      </c>
      <c r="I132" s="97">
        <v>85</v>
      </c>
      <c r="J132" s="100" t="str">
        <f>IF(K132=0,0,VLOOKUP(K132,Sheet1!$A$1:$B$30,2))</f>
        <v>その他の経費</v>
      </c>
      <c r="K132" s="97">
        <v>10</v>
      </c>
      <c r="L132" s="101" t="str">
        <f>IF(M132=0,0,VLOOKUP(M132,Sheet1!$D$1:$E$30,2))</f>
        <v>交通費関係</v>
      </c>
      <c r="M132" s="97">
        <v>5</v>
      </c>
    </row>
    <row r="133" spans="1:13" s="87" customFormat="1" ht="13.5">
      <c r="A133" s="97">
        <v>17</v>
      </c>
      <c r="B133" s="97">
        <v>4</v>
      </c>
      <c r="C133" s="97">
        <v>24</v>
      </c>
      <c r="D133" s="97">
        <v>4</v>
      </c>
      <c r="E133" s="97" t="s">
        <v>126</v>
      </c>
      <c r="F133" s="98"/>
      <c r="G133" s="98">
        <v>2000</v>
      </c>
      <c r="H133" s="99">
        <f>IF(F133="",IF(G133="","",SUM($F$2:F133)-SUM($G$2:G133)),SUM($F$2:F133)-SUM($G$2:G133))</f>
        <v>-519978</v>
      </c>
      <c r="I133" s="97">
        <v>84</v>
      </c>
      <c r="J133" s="100" t="str">
        <f>IF(K133=0,0,VLOOKUP(K133,Sheet1!$A$1:$B$30,2))</f>
        <v>その他の経費</v>
      </c>
      <c r="K133" s="97">
        <v>10</v>
      </c>
      <c r="L133" s="101" t="str">
        <f>IF(M133=0,0,VLOOKUP(M133,Sheet1!$D$1:$E$30,2))</f>
        <v>交通費関係</v>
      </c>
      <c r="M133" s="97">
        <v>5</v>
      </c>
    </row>
    <row r="134" spans="1:13" s="87" customFormat="1" ht="13.5">
      <c r="A134" s="97">
        <v>17</v>
      </c>
      <c r="B134" s="97">
        <v>4</v>
      </c>
      <c r="C134" s="97">
        <v>29</v>
      </c>
      <c r="D134" s="97">
        <v>4</v>
      </c>
      <c r="E134" s="97" t="s">
        <v>150</v>
      </c>
      <c r="F134" s="98"/>
      <c r="G134" s="98">
        <v>3500</v>
      </c>
      <c r="H134" s="99">
        <f>IF(F134="",IF(G134="","",SUM($F$2:F134)-SUM($G$2:G134)),SUM($F$2:F134)-SUM($G$2:G134))</f>
        <v>-523478</v>
      </c>
      <c r="I134" s="97">
        <v>137</v>
      </c>
      <c r="J134" s="100" t="str">
        <f>IF(K134=0,0,VLOOKUP(K134,Sheet1!$A$1:$B$30,2))</f>
        <v>その他の経費</v>
      </c>
      <c r="K134" s="97">
        <v>10</v>
      </c>
      <c r="L134" s="101" t="str">
        <f>IF(M134=0,0,VLOOKUP(M134,Sheet1!$D$1:$E$30,2))</f>
        <v>交通費関係</v>
      </c>
      <c r="M134" s="97">
        <v>5</v>
      </c>
    </row>
    <row r="135" spans="1:13" s="87" customFormat="1" ht="13.5">
      <c r="A135" s="97">
        <v>17</v>
      </c>
      <c r="B135" s="97">
        <v>4</v>
      </c>
      <c r="C135" s="97">
        <v>30</v>
      </c>
      <c r="D135" s="97">
        <v>4</v>
      </c>
      <c r="E135" s="97" t="s">
        <v>150</v>
      </c>
      <c r="F135" s="98"/>
      <c r="G135" s="98">
        <v>3500</v>
      </c>
      <c r="H135" s="99">
        <f>IF(F135="",IF(G135="","",SUM($F$2:F135)-SUM($G$2:G135)),SUM($F$2:F135)-SUM($G$2:G135))</f>
        <v>-526978</v>
      </c>
      <c r="I135" s="97">
        <v>142</v>
      </c>
      <c r="J135" s="100" t="str">
        <f>IF(K135=0,0,VLOOKUP(K135,Sheet1!$A$1:$B$30,2))</f>
        <v>その他の経費</v>
      </c>
      <c r="K135" s="97">
        <v>10</v>
      </c>
      <c r="L135" s="101" t="str">
        <f>IF(M135=0,0,VLOOKUP(M135,Sheet1!$D$1:$E$30,2))</f>
        <v>交通費関係</v>
      </c>
      <c r="M135" s="97">
        <v>5</v>
      </c>
    </row>
    <row r="136" spans="1:13" s="87" customFormat="1" ht="13.5">
      <c r="A136" s="97">
        <v>17</v>
      </c>
      <c r="B136" s="97">
        <v>5</v>
      </c>
      <c r="C136" s="97">
        <v>3</v>
      </c>
      <c r="D136" s="97">
        <v>5</v>
      </c>
      <c r="E136" s="97" t="s">
        <v>150</v>
      </c>
      <c r="F136" s="98"/>
      <c r="G136" s="98">
        <v>3550</v>
      </c>
      <c r="H136" s="99">
        <f>IF(F136="",IF(G136="","",SUM($F$2:F136)-SUM($G$2:G136)),SUM($F$2:F136)-SUM($G$2:G136))</f>
        <v>-530528</v>
      </c>
      <c r="I136" s="97">
        <v>139</v>
      </c>
      <c r="J136" s="100" t="str">
        <f>IF(K136=0,0,VLOOKUP(K136,Sheet1!$A$1:$B$30,2))</f>
        <v>その他の経費</v>
      </c>
      <c r="K136" s="97">
        <v>10</v>
      </c>
      <c r="L136" s="101" t="str">
        <f>IF(M136=0,0,VLOOKUP(M136,Sheet1!$D$1:$E$30,2))</f>
        <v>交通費関係</v>
      </c>
      <c r="M136" s="97">
        <v>5</v>
      </c>
    </row>
    <row r="137" spans="1:13" s="87" customFormat="1" ht="13.5">
      <c r="A137" s="97">
        <v>17</v>
      </c>
      <c r="B137" s="97">
        <v>5</v>
      </c>
      <c r="C137" s="97">
        <v>4</v>
      </c>
      <c r="D137" s="97">
        <v>5</v>
      </c>
      <c r="E137" s="97" t="s">
        <v>150</v>
      </c>
      <c r="F137" s="98"/>
      <c r="G137" s="98">
        <v>3550</v>
      </c>
      <c r="H137" s="99">
        <f>IF(F137="",IF(G137="","",SUM($F$2:F137)-SUM($G$2:G137)),SUM($F$2:F137)-SUM($G$2:G137))</f>
        <v>-534078</v>
      </c>
      <c r="I137" s="97">
        <v>141</v>
      </c>
      <c r="J137" s="100" t="str">
        <f>IF(K137=0,0,VLOOKUP(K137,Sheet1!$A$1:$B$30,2))</f>
        <v>その他の経費</v>
      </c>
      <c r="K137" s="97">
        <v>10</v>
      </c>
      <c r="L137" s="101" t="str">
        <f>IF(M137=0,0,VLOOKUP(M137,Sheet1!$D$1:$E$30,2))</f>
        <v>交通費関係</v>
      </c>
      <c r="M137" s="97">
        <v>5</v>
      </c>
    </row>
    <row r="138" spans="1:13" s="87" customFormat="1" ht="13.5">
      <c r="A138" s="97">
        <v>17</v>
      </c>
      <c r="B138" s="97">
        <v>5</v>
      </c>
      <c r="C138" s="97">
        <v>6</v>
      </c>
      <c r="D138" s="97">
        <v>5</v>
      </c>
      <c r="E138" s="97" t="s">
        <v>126</v>
      </c>
      <c r="F138" s="98"/>
      <c r="G138" s="98">
        <v>2000</v>
      </c>
      <c r="H138" s="99">
        <f>IF(F138="",IF(G138="","",SUM($F$2:F138)-SUM($G$2:G138)),SUM($F$2:F138)-SUM($G$2:G138))</f>
        <v>-536078</v>
      </c>
      <c r="I138" s="97">
        <v>83</v>
      </c>
      <c r="J138" s="100" t="str">
        <f>IF(K138=0,0,VLOOKUP(K138,Sheet1!$A$1:$B$30,2))</f>
        <v>その他の経費</v>
      </c>
      <c r="K138" s="97">
        <v>10</v>
      </c>
      <c r="L138" s="101" t="str">
        <f>IF(M138=0,0,VLOOKUP(M138,Sheet1!$D$1:$E$30,2))</f>
        <v>交通費関係</v>
      </c>
      <c r="M138" s="97">
        <v>5</v>
      </c>
    </row>
    <row r="139" spans="1:13" s="87" customFormat="1" ht="13.5">
      <c r="A139" s="97">
        <v>17</v>
      </c>
      <c r="B139" s="97">
        <v>5</v>
      </c>
      <c r="C139" s="97">
        <v>12</v>
      </c>
      <c r="D139" s="97">
        <v>5</v>
      </c>
      <c r="E139" s="97" t="s">
        <v>126</v>
      </c>
      <c r="F139" s="98"/>
      <c r="G139" s="98">
        <v>2000</v>
      </c>
      <c r="H139" s="99">
        <f>IF(F139="",IF(G139="","",SUM($F$2:F139)-SUM($G$2:G139)),SUM($F$2:F139)-SUM($G$2:G139))</f>
        <v>-538078</v>
      </c>
      <c r="I139" s="97">
        <v>82</v>
      </c>
      <c r="J139" s="100" t="str">
        <f>IF(K139=0,0,VLOOKUP(K139,Sheet1!$A$1:$B$30,2))</f>
        <v>その他の経費</v>
      </c>
      <c r="K139" s="97">
        <v>10</v>
      </c>
      <c r="L139" s="101" t="str">
        <f>IF(M139=0,0,VLOOKUP(M139,Sheet1!$D$1:$E$30,2))</f>
        <v>交通費関係</v>
      </c>
      <c r="M139" s="97">
        <v>5</v>
      </c>
    </row>
    <row r="140" spans="1:13" s="87" customFormat="1" ht="13.5">
      <c r="A140" s="97">
        <v>17</v>
      </c>
      <c r="B140" s="97">
        <v>5</v>
      </c>
      <c r="C140" s="97">
        <v>25</v>
      </c>
      <c r="D140" s="97">
        <v>5</v>
      </c>
      <c r="E140" s="97" t="s">
        <v>126</v>
      </c>
      <c r="F140" s="98"/>
      <c r="G140" s="98">
        <v>2000</v>
      </c>
      <c r="H140" s="99">
        <f>IF(F140="",IF(G140="","",SUM($F$2:F140)-SUM($G$2:G140)),SUM($F$2:F140)-SUM($G$2:G140))</f>
        <v>-540078</v>
      </c>
      <c r="I140" s="97">
        <v>81</v>
      </c>
      <c r="J140" s="100" t="str">
        <f>IF(K140=0,0,VLOOKUP(K140,Sheet1!$A$1:$B$30,2))</f>
        <v>その他の経費</v>
      </c>
      <c r="K140" s="97">
        <v>10</v>
      </c>
      <c r="L140" s="101" t="str">
        <f>IF(M140=0,0,VLOOKUP(M140,Sheet1!$D$1:$E$30,2))</f>
        <v>交通費関係</v>
      </c>
      <c r="M140" s="97">
        <v>5</v>
      </c>
    </row>
    <row r="141" spans="1:13" s="87" customFormat="1" ht="13.5">
      <c r="A141" s="97">
        <v>17</v>
      </c>
      <c r="B141" s="97">
        <v>5</v>
      </c>
      <c r="C141" s="97">
        <v>29</v>
      </c>
      <c r="D141" s="97">
        <v>5</v>
      </c>
      <c r="E141" s="97" t="s">
        <v>126</v>
      </c>
      <c r="F141" s="98"/>
      <c r="G141" s="98">
        <v>2000</v>
      </c>
      <c r="H141" s="99">
        <f>IF(F141="",IF(G141="","",SUM($F$2:F141)-SUM($G$2:G141)),SUM($F$2:F141)-SUM($G$2:G141))</f>
        <v>-542078</v>
      </c>
      <c r="I141" s="97">
        <v>80</v>
      </c>
      <c r="J141" s="100" t="str">
        <f>IF(K141=0,0,VLOOKUP(K141,Sheet1!$A$1:$B$30,2))</f>
        <v>その他の経費</v>
      </c>
      <c r="K141" s="97">
        <v>10</v>
      </c>
      <c r="L141" s="101" t="str">
        <f>IF(M141=0,0,VLOOKUP(M141,Sheet1!$D$1:$E$30,2))</f>
        <v>交通費関係</v>
      </c>
      <c r="M141" s="97">
        <v>5</v>
      </c>
    </row>
    <row r="142" spans="1:13" s="87" customFormat="1" ht="13.5">
      <c r="A142" s="97">
        <v>17</v>
      </c>
      <c r="B142" s="97">
        <v>6</v>
      </c>
      <c r="C142" s="97">
        <v>10</v>
      </c>
      <c r="D142" s="97">
        <v>6</v>
      </c>
      <c r="E142" s="97" t="s">
        <v>126</v>
      </c>
      <c r="F142" s="98"/>
      <c r="G142" s="98">
        <v>2000</v>
      </c>
      <c r="H142" s="99">
        <f>IF(F142="",IF(G142="","",SUM($F$2:F142)-SUM($G$2:G142)),SUM($F$2:F142)-SUM($G$2:G142))</f>
        <v>-544078</v>
      </c>
      <c r="I142" s="97">
        <v>79</v>
      </c>
      <c r="J142" s="100" t="str">
        <f>IF(K142=0,0,VLOOKUP(K142,Sheet1!$A$1:$B$30,2))</f>
        <v>その他の経費</v>
      </c>
      <c r="K142" s="97">
        <v>10</v>
      </c>
      <c r="L142" s="101" t="str">
        <f>IF(M142=0,0,VLOOKUP(M142,Sheet1!$D$1:$E$30,2))</f>
        <v>交通費関係</v>
      </c>
      <c r="M142" s="97">
        <v>5</v>
      </c>
    </row>
    <row r="143" spans="1:13" s="87" customFormat="1" ht="13.5">
      <c r="A143" s="97">
        <v>17</v>
      </c>
      <c r="B143" s="97">
        <v>6</v>
      </c>
      <c r="C143" s="97">
        <v>21</v>
      </c>
      <c r="D143" s="97">
        <v>6</v>
      </c>
      <c r="E143" s="97" t="s">
        <v>126</v>
      </c>
      <c r="F143" s="98"/>
      <c r="G143" s="98">
        <v>2000</v>
      </c>
      <c r="H143" s="99">
        <f>IF(F143="",IF(G143="","",SUM($F$2:F143)-SUM($G$2:G143)),SUM($F$2:F143)-SUM($G$2:G143))</f>
        <v>-546078</v>
      </c>
      <c r="I143" s="97">
        <v>78</v>
      </c>
      <c r="J143" s="100" t="str">
        <f>IF(K143=0,0,VLOOKUP(K143,Sheet1!$A$1:$B$30,2))</f>
        <v>その他の経費</v>
      </c>
      <c r="K143" s="97">
        <v>10</v>
      </c>
      <c r="L143" s="101" t="str">
        <f>IF(M143=0,0,VLOOKUP(M143,Sheet1!$D$1:$E$30,2))</f>
        <v>交通費関係</v>
      </c>
      <c r="M143" s="97">
        <v>5</v>
      </c>
    </row>
    <row r="144" spans="1:13" s="87" customFormat="1" ht="13.5">
      <c r="A144" s="97">
        <v>17</v>
      </c>
      <c r="B144" s="97">
        <v>6</v>
      </c>
      <c r="C144" s="97">
        <v>30</v>
      </c>
      <c r="D144" s="97">
        <v>6</v>
      </c>
      <c r="E144" s="97" t="s">
        <v>126</v>
      </c>
      <c r="F144" s="98"/>
      <c r="G144" s="98">
        <v>2000</v>
      </c>
      <c r="H144" s="99">
        <f>IF(F144="",IF(G144="","",SUM($F$2:F144)-SUM($G$2:G144)),SUM($F$2:F144)-SUM($G$2:G144))</f>
        <v>-548078</v>
      </c>
      <c r="I144" s="97">
        <v>77</v>
      </c>
      <c r="J144" s="100" t="str">
        <f>IF(K144=0,0,VLOOKUP(K144,Sheet1!$A$1:$B$30,2))</f>
        <v>その他の経費</v>
      </c>
      <c r="K144" s="97">
        <v>10</v>
      </c>
      <c r="L144" s="101" t="str">
        <f>IF(M144=0,0,VLOOKUP(M144,Sheet1!$D$1:$E$30,2))</f>
        <v>交通費関係</v>
      </c>
      <c r="M144" s="97">
        <v>5</v>
      </c>
    </row>
    <row r="145" spans="1:13" s="87" customFormat="1" ht="13.5">
      <c r="A145" s="97">
        <v>17</v>
      </c>
      <c r="B145" s="97">
        <v>7</v>
      </c>
      <c r="C145" s="97">
        <v>8</v>
      </c>
      <c r="D145" s="97">
        <v>7</v>
      </c>
      <c r="E145" s="97" t="s">
        <v>126</v>
      </c>
      <c r="F145" s="98"/>
      <c r="G145" s="98">
        <v>2000</v>
      </c>
      <c r="H145" s="99">
        <f>IF(F145="",IF(G145="","",SUM($F$2:F145)-SUM($G$2:G145)),SUM($F$2:F145)-SUM($G$2:G145))</f>
        <v>-550078</v>
      </c>
      <c r="I145" s="97">
        <v>76</v>
      </c>
      <c r="J145" s="100" t="str">
        <f>IF(K145=0,0,VLOOKUP(K145,Sheet1!$A$1:$B$30,2))</f>
        <v>その他の経費</v>
      </c>
      <c r="K145" s="97">
        <v>10</v>
      </c>
      <c r="L145" s="101" t="str">
        <f>IF(M145=0,0,VLOOKUP(M145,Sheet1!$D$1:$E$30,2))</f>
        <v>交通費関係</v>
      </c>
      <c r="M145" s="97">
        <v>5</v>
      </c>
    </row>
    <row r="146" spans="1:13" s="87" customFormat="1" ht="13.5">
      <c r="A146" s="97">
        <v>17</v>
      </c>
      <c r="B146" s="97">
        <v>7</v>
      </c>
      <c r="C146" s="97">
        <v>26</v>
      </c>
      <c r="D146" s="97">
        <v>7</v>
      </c>
      <c r="E146" s="97" t="s">
        <v>126</v>
      </c>
      <c r="F146" s="98"/>
      <c r="G146" s="98">
        <v>2000</v>
      </c>
      <c r="H146" s="99">
        <f>IF(F146="",IF(G146="","",SUM($F$2:F146)-SUM($G$2:G146)),SUM($F$2:F146)-SUM($G$2:G146))</f>
        <v>-552078</v>
      </c>
      <c r="I146" s="97">
        <v>75</v>
      </c>
      <c r="J146" s="100" t="str">
        <f>IF(K146=0,0,VLOOKUP(K146,Sheet1!$A$1:$B$30,2))</f>
        <v>その他の経費</v>
      </c>
      <c r="K146" s="97">
        <v>10</v>
      </c>
      <c r="L146" s="101" t="str">
        <f>IF(M146=0,0,VLOOKUP(M146,Sheet1!$D$1:$E$30,2))</f>
        <v>交通費関係</v>
      </c>
      <c r="M146" s="97">
        <v>5</v>
      </c>
    </row>
    <row r="147" spans="1:13" s="87" customFormat="1" ht="13.5">
      <c r="A147" s="97">
        <v>17</v>
      </c>
      <c r="B147" s="97">
        <v>8</v>
      </c>
      <c r="C147" s="97">
        <v>3</v>
      </c>
      <c r="D147" s="97">
        <v>8</v>
      </c>
      <c r="E147" s="97" t="s">
        <v>126</v>
      </c>
      <c r="F147" s="98"/>
      <c r="G147" s="98">
        <v>2000</v>
      </c>
      <c r="H147" s="99">
        <f>IF(F147="",IF(G147="","",SUM($F$2:F147)-SUM($G$2:G147)),SUM($F$2:F147)-SUM($G$2:G147))</f>
        <v>-554078</v>
      </c>
      <c r="I147" s="97">
        <v>74</v>
      </c>
      <c r="J147" s="100" t="str">
        <f>IF(K147=0,0,VLOOKUP(K147,Sheet1!$A$1:$B$30,2))</f>
        <v>その他の経費</v>
      </c>
      <c r="K147" s="97">
        <v>10</v>
      </c>
      <c r="L147" s="101" t="str">
        <f>IF(M147=0,0,VLOOKUP(M147,Sheet1!$D$1:$E$30,2))</f>
        <v>交通費関係</v>
      </c>
      <c r="M147" s="97">
        <v>5</v>
      </c>
    </row>
    <row r="148" spans="1:13" s="87" customFormat="1" ht="13.5">
      <c r="A148" s="97">
        <v>17</v>
      </c>
      <c r="B148" s="97">
        <v>8</v>
      </c>
      <c r="C148" s="97">
        <v>7</v>
      </c>
      <c r="D148" s="97">
        <v>8</v>
      </c>
      <c r="E148" s="97" t="s">
        <v>126</v>
      </c>
      <c r="F148" s="98"/>
      <c r="G148" s="98">
        <v>2000</v>
      </c>
      <c r="H148" s="99">
        <f>IF(F148="",IF(G148="","",SUM($F$2:F148)-SUM($G$2:G148)),SUM($F$2:F148)-SUM($G$2:G148))</f>
        <v>-556078</v>
      </c>
      <c r="I148" s="97">
        <v>73</v>
      </c>
      <c r="J148" s="100" t="str">
        <f>IF(K148=0,0,VLOOKUP(K148,Sheet1!$A$1:$B$30,2))</f>
        <v>その他の経費</v>
      </c>
      <c r="K148" s="97">
        <v>10</v>
      </c>
      <c r="L148" s="101" t="str">
        <f>IF(M148=0,0,VLOOKUP(M148,Sheet1!$D$1:$E$30,2))</f>
        <v>交通費関係</v>
      </c>
      <c r="M148" s="97">
        <v>5</v>
      </c>
    </row>
    <row r="149" spans="1:13" s="87" customFormat="1" ht="13.5">
      <c r="A149" s="97">
        <v>17</v>
      </c>
      <c r="B149" s="97">
        <v>8</v>
      </c>
      <c r="C149" s="97">
        <v>14</v>
      </c>
      <c r="D149" s="97">
        <v>8</v>
      </c>
      <c r="E149" s="97" t="s">
        <v>126</v>
      </c>
      <c r="F149" s="98"/>
      <c r="G149" s="98">
        <v>2000</v>
      </c>
      <c r="H149" s="99">
        <f>IF(F149="",IF(G149="","",SUM($F$2:F149)-SUM($G$2:G149)),SUM($F$2:F149)-SUM($G$2:G149))</f>
        <v>-558078</v>
      </c>
      <c r="I149" s="97">
        <v>72</v>
      </c>
      <c r="J149" s="100" t="str">
        <f>IF(K149=0,0,VLOOKUP(K149,Sheet1!$A$1:$B$30,2))</f>
        <v>その他の経費</v>
      </c>
      <c r="K149" s="97">
        <v>10</v>
      </c>
      <c r="L149" s="101" t="str">
        <f>IF(M149=0,0,VLOOKUP(M149,Sheet1!$D$1:$E$30,2))</f>
        <v>交通費関係</v>
      </c>
      <c r="M149" s="97">
        <v>5</v>
      </c>
    </row>
    <row r="150" spans="1:13" s="87" customFormat="1" ht="13.5">
      <c r="A150" s="97">
        <v>17</v>
      </c>
      <c r="B150" s="97">
        <v>9</v>
      </c>
      <c r="C150" s="97">
        <v>9</v>
      </c>
      <c r="D150" s="97">
        <v>9</v>
      </c>
      <c r="E150" s="97" t="s">
        <v>126</v>
      </c>
      <c r="F150" s="98"/>
      <c r="G150" s="98">
        <v>2000</v>
      </c>
      <c r="H150" s="99">
        <f>IF(F150="",IF(G150="","",SUM($F$2:F150)-SUM($G$2:G150)),SUM($F$2:F150)-SUM($G$2:G150))</f>
        <v>-560078</v>
      </c>
      <c r="I150" s="97">
        <v>71</v>
      </c>
      <c r="J150" s="100" t="str">
        <f>IF(K150=0,0,VLOOKUP(K150,Sheet1!$A$1:$B$30,2))</f>
        <v>その他の経費</v>
      </c>
      <c r="K150" s="97">
        <v>10</v>
      </c>
      <c r="L150" s="101" t="str">
        <f>IF(M150=0,0,VLOOKUP(M150,Sheet1!$D$1:$E$30,2))</f>
        <v>交通費関係</v>
      </c>
      <c r="M150" s="97">
        <v>5</v>
      </c>
    </row>
    <row r="151" spans="1:13" s="87" customFormat="1" ht="13.5">
      <c r="A151" s="97">
        <v>17</v>
      </c>
      <c r="B151" s="97">
        <v>9</v>
      </c>
      <c r="C151" s="97">
        <v>14</v>
      </c>
      <c r="D151" s="97">
        <v>9</v>
      </c>
      <c r="E151" s="97" t="s">
        <v>126</v>
      </c>
      <c r="F151" s="98"/>
      <c r="G151" s="98">
        <v>2000</v>
      </c>
      <c r="H151" s="99">
        <f>IF(F151="",IF(G151="","",SUM($F$2:F151)-SUM($G$2:G151)),SUM($F$2:F151)-SUM($G$2:G151))</f>
        <v>-562078</v>
      </c>
      <c r="I151" s="97">
        <v>70</v>
      </c>
      <c r="J151" s="100" t="str">
        <f>IF(K151=0,0,VLOOKUP(K151,Sheet1!$A$1:$B$30,2))</f>
        <v>その他の経費</v>
      </c>
      <c r="K151" s="97">
        <v>10</v>
      </c>
      <c r="L151" s="101" t="str">
        <f>IF(M151=0,0,VLOOKUP(M151,Sheet1!$D$1:$E$30,2))</f>
        <v>交通費関係</v>
      </c>
      <c r="M151" s="97">
        <v>5</v>
      </c>
    </row>
    <row r="152" spans="1:13" s="87" customFormat="1" ht="13.5">
      <c r="A152" s="97">
        <v>17</v>
      </c>
      <c r="B152" s="97">
        <v>9</v>
      </c>
      <c r="C152" s="97">
        <v>27</v>
      </c>
      <c r="D152" s="97">
        <v>9</v>
      </c>
      <c r="E152" s="97" t="s">
        <v>126</v>
      </c>
      <c r="F152" s="98"/>
      <c r="G152" s="98">
        <v>2000</v>
      </c>
      <c r="H152" s="99">
        <f>IF(F152="",IF(G152="","",SUM($F$2:F152)-SUM($G$2:G152)),SUM($F$2:F152)-SUM($G$2:G152))</f>
        <v>-564078</v>
      </c>
      <c r="I152" s="97">
        <v>65</v>
      </c>
      <c r="J152" s="100" t="str">
        <f>IF(K152=0,0,VLOOKUP(K152,Sheet1!$A$1:$B$30,2))</f>
        <v>その他の経費</v>
      </c>
      <c r="K152" s="97">
        <v>10</v>
      </c>
      <c r="L152" s="101" t="str">
        <f>IF(M152=0,0,VLOOKUP(M152,Sheet1!$D$1:$E$30,2))</f>
        <v>交通費関係</v>
      </c>
      <c r="M152" s="97">
        <v>5</v>
      </c>
    </row>
    <row r="153" spans="1:13" s="87" customFormat="1" ht="13.5">
      <c r="A153" s="97">
        <v>17</v>
      </c>
      <c r="B153" s="97">
        <v>9</v>
      </c>
      <c r="C153" s="97">
        <v>27</v>
      </c>
      <c r="D153" s="97">
        <v>9</v>
      </c>
      <c r="E153" s="97" t="s">
        <v>126</v>
      </c>
      <c r="F153" s="98"/>
      <c r="G153" s="98">
        <v>2000</v>
      </c>
      <c r="H153" s="99">
        <f>IF(F153="",IF(G153="","",SUM($F$2:F153)-SUM($G$2:G153)),SUM($F$2:F153)-SUM($G$2:G153))</f>
        <v>-566078</v>
      </c>
      <c r="I153" s="97">
        <v>69</v>
      </c>
      <c r="J153" s="100" t="str">
        <f>IF(K153=0,0,VLOOKUP(K153,Sheet1!$A$1:$B$30,2))</f>
        <v>その他の経費</v>
      </c>
      <c r="K153" s="97">
        <v>10</v>
      </c>
      <c r="L153" s="101" t="str">
        <f>IF(M153=0,0,VLOOKUP(M153,Sheet1!$D$1:$E$30,2))</f>
        <v>交通費関係</v>
      </c>
      <c r="M153" s="97">
        <v>5</v>
      </c>
    </row>
    <row r="154" spans="1:13" s="87" customFormat="1" ht="13.5">
      <c r="A154" s="97">
        <v>17</v>
      </c>
      <c r="B154" s="97">
        <v>10</v>
      </c>
      <c r="C154" s="97">
        <v>5</v>
      </c>
      <c r="D154" s="97">
        <v>10</v>
      </c>
      <c r="E154" s="97" t="s">
        <v>126</v>
      </c>
      <c r="F154" s="98"/>
      <c r="G154" s="98">
        <v>2000</v>
      </c>
      <c r="H154" s="99">
        <f>IF(F154="",IF(G154="","",SUM($F$2:F154)-SUM($G$2:G154)),SUM($F$2:F154)-SUM($G$2:G154))</f>
        <v>-568078</v>
      </c>
      <c r="I154" s="97">
        <v>68</v>
      </c>
      <c r="J154" s="100" t="str">
        <f>IF(K154=0,0,VLOOKUP(K154,Sheet1!$A$1:$B$30,2))</f>
        <v>その他の経費</v>
      </c>
      <c r="K154" s="97">
        <v>10</v>
      </c>
      <c r="L154" s="101" t="str">
        <f>IF(M154=0,0,VLOOKUP(M154,Sheet1!$D$1:$E$30,2))</f>
        <v>交通費関係</v>
      </c>
      <c r="M154" s="97">
        <v>5</v>
      </c>
    </row>
    <row r="155" spans="1:13" s="87" customFormat="1" ht="13.5">
      <c r="A155" s="97">
        <v>17</v>
      </c>
      <c r="B155" s="97">
        <v>10</v>
      </c>
      <c r="C155" s="97">
        <v>14</v>
      </c>
      <c r="D155" s="97">
        <v>10</v>
      </c>
      <c r="E155" s="97" t="s">
        <v>126</v>
      </c>
      <c r="F155" s="98"/>
      <c r="G155" s="98">
        <v>2000</v>
      </c>
      <c r="H155" s="99">
        <f>IF(F155="",IF(G155="","",SUM($F$2:F155)-SUM($G$2:G155)),SUM($F$2:F155)-SUM($G$2:G155))</f>
        <v>-570078</v>
      </c>
      <c r="I155" s="97">
        <v>67</v>
      </c>
      <c r="J155" s="100" t="str">
        <f>IF(K155=0,0,VLOOKUP(K155,Sheet1!$A$1:$B$30,2))</f>
        <v>その他の経費</v>
      </c>
      <c r="K155" s="97">
        <v>10</v>
      </c>
      <c r="L155" s="101" t="str">
        <f>IF(M155=0,0,VLOOKUP(M155,Sheet1!$D$1:$E$30,2))</f>
        <v>交通費関係</v>
      </c>
      <c r="M155" s="97">
        <v>5</v>
      </c>
    </row>
    <row r="156" spans="1:13" s="87" customFormat="1" ht="13.5">
      <c r="A156" s="97">
        <v>17</v>
      </c>
      <c r="B156" s="97">
        <v>10</v>
      </c>
      <c r="C156" s="97">
        <v>21</v>
      </c>
      <c r="D156" s="97">
        <v>10</v>
      </c>
      <c r="E156" s="97" t="s">
        <v>126</v>
      </c>
      <c r="F156" s="98"/>
      <c r="G156" s="98">
        <v>2000</v>
      </c>
      <c r="H156" s="99">
        <f>IF(F156="",IF(G156="","",SUM($F$2:F156)-SUM($G$2:G156)),SUM($F$2:F156)-SUM($G$2:G156))</f>
        <v>-572078</v>
      </c>
      <c r="I156" s="97">
        <v>66</v>
      </c>
      <c r="J156" s="100" t="str">
        <f>IF(K156=0,0,VLOOKUP(K156,Sheet1!$A$1:$B$30,2))</f>
        <v>その他の経費</v>
      </c>
      <c r="K156" s="97">
        <v>10</v>
      </c>
      <c r="L156" s="101" t="str">
        <f>IF(M156=0,0,VLOOKUP(M156,Sheet1!$D$1:$E$30,2))</f>
        <v>交通費関係</v>
      </c>
      <c r="M156" s="97">
        <v>5</v>
      </c>
    </row>
    <row r="157" spans="1:13" s="87" customFormat="1" ht="13.5">
      <c r="A157" s="97">
        <v>17</v>
      </c>
      <c r="B157" s="97">
        <v>11</v>
      </c>
      <c r="C157" s="97">
        <v>8</v>
      </c>
      <c r="D157" s="97">
        <v>11</v>
      </c>
      <c r="E157" s="97" t="s">
        <v>126</v>
      </c>
      <c r="F157" s="98"/>
      <c r="G157" s="98">
        <v>2000</v>
      </c>
      <c r="H157" s="99">
        <f>IF(F157="",IF(G157="","",SUM($F$2:F157)-SUM($G$2:G157)),SUM($F$2:F157)-SUM($G$2:G157))</f>
        <v>-574078</v>
      </c>
      <c r="I157" s="97">
        <v>64</v>
      </c>
      <c r="J157" s="100" t="str">
        <f>IF(K157=0,0,VLOOKUP(K157,Sheet1!$A$1:$B$30,2))</f>
        <v>その他の経費</v>
      </c>
      <c r="K157" s="97">
        <v>10</v>
      </c>
      <c r="L157" s="101" t="str">
        <f>IF(M157=0,0,VLOOKUP(M157,Sheet1!$D$1:$E$30,2))</f>
        <v>交通費関係</v>
      </c>
      <c r="M157" s="97">
        <v>5</v>
      </c>
    </row>
    <row r="158" spans="1:13" s="87" customFormat="1" ht="13.5">
      <c r="A158" s="97">
        <v>17</v>
      </c>
      <c r="B158" s="97">
        <v>11</v>
      </c>
      <c r="C158" s="97">
        <v>18</v>
      </c>
      <c r="D158" s="97">
        <v>11</v>
      </c>
      <c r="E158" s="97" t="s">
        <v>126</v>
      </c>
      <c r="F158" s="98"/>
      <c r="G158" s="98">
        <v>2000</v>
      </c>
      <c r="H158" s="99">
        <f>IF(F158="",IF(G158="","",SUM($F$2:F158)-SUM($G$2:G158)),SUM($F$2:F158)-SUM($G$2:G158))</f>
        <v>-576078</v>
      </c>
      <c r="I158" s="97">
        <v>63</v>
      </c>
      <c r="J158" s="100" t="str">
        <f>IF(K158=0,0,VLOOKUP(K158,Sheet1!$A$1:$B$30,2))</f>
        <v>その他の経費</v>
      </c>
      <c r="K158" s="97">
        <v>10</v>
      </c>
      <c r="L158" s="101" t="str">
        <f>IF(M158=0,0,VLOOKUP(M158,Sheet1!$D$1:$E$30,2))</f>
        <v>交通費関係</v>
      </c>
      <c r="M158" s="97">
        <v>5</v>
      </c>
    </row>
    <row r="159" spans="1:13" s="87" customFormat="1" ht="13.5">
      <c r="A159" s="97">
        <v>17</v>
      </c>
      <c r="B159" s="97">
        <v>11</v>
      </c>
      <c r="C159" s="97">
        <v>28</v>
      </c>
      <c r="D159" s="97">
        <v>11</v>
      </c>
      <c r="E159" s="97" t="s">
        <v>126</v>
      </c>
      <c r="F159" s="98"/>
      <c r="G159" s="98">
        <v>2000</v>
      </c>
      <c r="H159" s="99">
        <f>IF(F159="",IF(G159="","",SUM($F$2:F159)-SUM($G$2:G159)),SUM($F$2:F159)-SUM($G$2:G159))</f>
        <v>-578078</v>
      </c>
      <c r="I159" s="97">
        <v>62</v>
      </c>
      <c r="J159" s="100" t="str">
        <f>IF(K159=0,0,VLOOKUP(K159,Sheet1!$A$1:$B$30,2))</f>
        <v>その他の経費</v>
      </c>
      <c r="K159" s="97">
        <v>10</v>
      </c>
      <c r="L159" s="101" t="str">
        <f>IF(M159=0,0,VLOOKUP(M159,Sheet1!$D$1:$E$30,2))</f>
        <v>交通費関係</v>
      </c>
      <c r="M159" s="97">
        <v>5</v>
      </c>
    </row>
    <row r="160" spans="1:13" s="87" customFormat="1" ht="13.5">
      <c r="A160" s="97">
        <v>17</v>
      </c>
      <c r="B160" s="97">
        <v>12</v>
      </c>
      <c r="C160" s="97">
        <v>6</v>
      </c>
      <c r="D160" s="97">
        <v>12</v>
      </c>
      <c r="E160" s="97" t="s">
        <v>126</v>
      </c>
      <c r="F160" s="98"/>
      <c r="G160" s="98">
        <v>2000</v>
      </c>
      <c r="H160" s="99">
        <f>IF(F160="",IF(G160="","",SUM($F$2:F160)-SUM($G$2:G160)),SUM($F$2:F160)-SUM($G$2:G160))</f>
        <v>-580078</v>
      </c>
      <c r="I160" s="97">
        <v>61</v>
      </c>
      <c r="J160" s="100" t="str">
        <f>IF(K160=0,0,VLOOKUP(K160,Sheet1!$A$1:$B$30,2))</f>
        <v>その他の経費</v>
      </c>
      <c r="K160" s="97">
        <v>10</v>
      </c>
      <c r="L160" s="101" t="str">
        <f>IF(M160=0,0,VLOOKUP(M160,Sheet1!$D$1:$E$30,2))</f>
        <v>交通費関係</v>
      </c>
      <c r="M160" s="97">
        <v>5</v>
      </c>
    </row>
    <row r="161" spans="1:13" s="87" customFormat="1" ht="13.5">
      <c r="A161" s="97">
        <v>17</v>
      </c>
      <c r="B161" s="97">
        <v>12</v>
      </c>
      <c r="C161" s="97">
        <v>15</v>
      </c>
      <c r="D161" s="97">
        <v>12</v>
      </c>
      <c r="E161" s="97" t="s">
        <v>126</v>
      </c>
      <c r="F161" s="98"/>
      <c r="G161" s="98">
        <v>2000</v>
      </c>
      <c r="H161" s="99">
        <f>IF(F161="",IF(G161="","",SUM($F$2:F161)-SUM($G$2:G161)),SUM($F$2:F161)-SUM($G$2:G161))</f>
        <v>-582078</v>
      </c>
      <c r="I161" s="97">
        <v>60</v>
      </c>
      <c r="J161" s="100" t="str">
        <f>IF(K161=0,0,VLOOKUP(K161,Sheet1!$A$1:$B$30,2))</f>
        <v>その他の経費</v>
      </c>
      <c r="K161" s="97">
        <v>10</v>
      </c>
      <c r="L161" s="101" t="str">
        <f>IF(M161=0,0,VLOOKUP(M161,Sheet1!$D$1:$E$30,2))</f>
        <v>交通費関係</v>
      </c>
      <c r="M161" s="97">
        <v>5</v>
      </c>
    </row>
    <row r="162" spans="1:13" s="87" customFormat="1" ht="13.5">
      <c r="A162" s="97">
        <v>17</v>
      </c>
      <c r="B162" s="97">
        <v>12</v>
      </c>
      <c r="C162" s="97">
        <v>21</v>
      </c>
      <c r="D162" s="97">
        <v>12</v>
      </c>
      <c r="E162" s="97" t="s">
        <v>126</v>
      </c>
      <c r="F162" s="98"/>
      <c r="G162" s="98">
        <v>2000</v>
      </c>
      <c r="H162" s="99">
        <f>IF(F162="",IF(G162="","",SUM($F$2:F162)-SUM($G$2:G162)),SUM($F$2:F162)-SUM($G$2:G162))</f>
        <v>-584078</v>
      </c>
      <c r="I162" s="97">
        <v>59</v>
      </c>
      <c r="J162" s="100" t="str">
        <f>IF(K162=0,0,VLOOKUP(K162,Sheet1!$A$1:$B$30,2))</f>
        <v>その他の経費</v>
      </c>
      <c r="K162" s="97">
        <v>10</v>
      </c>
      <c r="L162" s="101" t="str">
        <f>IF(M162=0,0,VLOOKUP(M162,Sheet1!$D$1:$E$30,2))</f>
        <v>交通費関係</v>
      </c>
      <c r="M162" s="97">
        <v>5</v>
      </c>
    </row>
    <row r="163" spans="1:13" s="87" customFormat="1" ht="13.5">
      <c r="A163" s="97">
        <v>18</v>
      </c>
      <c r="B163" s="97">
        <v>1</v>
      </c>
      <c r="C163" s="97">
        <v>3</v>
      </c>
      <c r="D163" s="97">
        <v>1</v>
      </c>
      <c r="E163" s="97" t="s">
        <v>126</v>
      </c>
      <c r="F163" s="98"/>
      <c r="G163" s="98">
        <v>2000</v>
      </c>
      <c r="H163" s="99">
        <f>IF(F163="",IF(G163="","",SUM($F$2:F163)-SUM($G$2:G163)),SUM($F$2:F163)-SUM($G$2:G163))</f>
        <v>-586078</v>
      </c>
      <c r="I163" s="97">
        <v>58</v>
      </c>
      <c r="J163" s="100" t="str">
        <f>IF(K163=0,0,VLOOKUP(K163,Sheet1!$A$1:$B$30,2))</f>
        <v>その他の経費</v>
      </c>
      <c r="K163" s="97">
        <v>10</v>
      </c>
      <c r="L163" s="101" t="str">
        <f>IF(M163=0,0,VLOOKUP(M163,Sheet1!$D$1:$E$30,2))</f>
        <v>交通費関係</v>
      </c>
      <c r="M163" s="97">
        <v>5</v>
      </c>
    </row>
    <row r="164" spans="1:13" s="87" customFormat="1" ht="13.5">
      <c r="A164" s="97">
        <v>18</v>
      </c>
      <c r="B164" s="97">
        <v>1</v>
      </c>
      <c r="C164" s="97">
        <v>10</v>
      </c>
      <c r="D164" s="97">
        <v>1</v>
      </c>
      <c r="E164" s="97" t="s">
        <v>126</v>
      </c>
      <c r="F164" s="98"/>
      <c r="G164" s="98">
        <v>2000</v>
      </c>
      <c r="H164" s="99">
        <f>IF(F164="",IF(G164="","",SUM($F$2:F164)-SUM($G$2:G164)),SUM($F$2:F164)-SUM($G$2:G164))</f>
        <v>-588078</v>
      </c>
      <c r="I164" s="97">
        <v>57</v>
      </c>
      <c r="J164" s="100" t="str">
        <f>IF(K164=0,0,VLOOKUP(K164,Sheet1!$A$1:$B$30,2))</f>
        <v>その他の経費</v>
      </c>
      <c r="K164" s="97">
        <v>10</v>
      </c>
      <c r="L164" s="101" t="str">
        <f>IF(M164=0,0,VLOOKUP(M164,Sheet1!$D$1:$E$30,2))</f>
        <v>交通費関係</v>
      </c>
      <c r="M164" s="97">
        <v>5</v>
      </c>
    </row>
    <row r="165" spans="1:13" s="87" customFormat="1" ht="13.5">
      <c r="A165" s="97">
        <v>18</v>
      </c>
      <c r="B165" s="97">
        <v>1</v>
      </c>
      <c r="C165" s="97">
        <v>18</v>
      </c>
      <c r="D165" s="97">
        <v>1</v>
      </c>
      <c r="E165" s="97" t="s">
        <v>126</v>
      </c>
      <c r="F165" s="98"/>
      <c r="G165" s="98">
        <v>2000</v>
      </c>
      <c r="H165" s="99">
        <f>IF(F165="",IF(G165="","",SUM($F$2:F165)-SUM($G$2:G165)),SUM($F$2:F165)-SUM($G$2:G165))</f>
        <v>-590078</v>
      </c>
      <c r="I165" s="97">
        <v>56</v>
      </c>
      <c r="J165" s="100" t="str">
        <f>IF(K165=0,0,VLOOKUP(K165,Sheet1!$A$1:$B$30,2))</f>
        <v>その他の経費</v>
      </c>
      <c r="K165" s="97">
        <v>10</v>
      </c>
      <c r="L165" s="101" t="str">
        <f>IF(M165=0,0,VLOOKUP(M165,Sheet1!$D$1:$E$30,2))</f>
        <v>交通費関係</v>
      </c>
      <c r="M165" s="97">
        <v>5</v>
      </c>
    </row>
    <row r="166" spans="1:13" s="87" customFormat="1" ht="13.5">
      <c r="A166" s="97">
        <v>18</v>
      </c>
      <c r="B166" s="97">
        <v>1</v>
      </c>
      <c r="C166" s="97">
        <v>20</v>
      </c>
      <c r="D166" s="97">
        <v>1</v>
      </c>
      <c r="E166" s="97" t="s">
        <v>126</v>
      </c>
      <c r="F166" s="98"/>
      <c r="G166" s="98">
        <v>2000</v>
      </c>
      <c r="H166" s="99">
        <f>IF(F166="",IF(G166="","",SUM($F$2:F166)-SUM($G$2:G166)),SUM($F$2:F166)-SUM($G$2:G166))</f>
        <v>-592078</v>
      </c>
      <c r="I166" s="97">
        <v>55</v>
      </c>
      <c r="J166" s="100" t="str">
        <f>IF(K166=0,0,VLOOKUP(K166,Sheet1!$A$1:$B$30,2))</f>
        <v>その他の経費</v>
      </c>
      <c r="K166" s="97">
        <v>10</v>
      </c>
      <c r="L166" s="101" t="str">
        <f>IF(M166=0,0,VLOOKUP(M166,Sheet1!$D$1:$E$30,2))</f>
        <v>交通費関係</v>
      </c>
      <c r="M166" s="97">
        <v>5</v>
      </c>
    </row>
    <row r="167" spans="1:13" s="87" customFormat="1" ht="13.5">
      <c r="A167" s="97">
        <v>18</v>
      </c>
      <c r="B167" s="97">
        <v>1</v>
      </c>
      <c r="C167" s="97">
        <v>25</v>
      </c>
      <c r="D167" s="97">
        <v>1</v>
      </c>
      <c r="E167" s="97" t="s">
        <v>126</v>
      </c>
      <c r="F167" s="98"/>
      <c r="G167" s="98">
        <v>2000</v>
      </c>
      <c r="H167" s="99">
        <f>IF(F167="",IF(G167="","",SUM($F$2:F167)-SUM($G$2:G167)),SUM($F$2:F167)-SUM($G$2:G167))</f>
        <v>-594078</v>
      </c>
      <c r="I167" s="97">
        <v>54</v>
      </c>
      <c r="J167" s="100" t="str">
        <f>IF(K167=0,0,VLOOKUP(K167,Sheet1!$A$1:$B$30,2))</f>
        <v>その他の経費</v>
      </c>
      <c r="K167" s="97">
        <v>10</v>
      </c>
      <c r="L167" s="101" t="str">
        <f>IF(M167=0,0,VLOOKUP(M167,Sheet1!$D$1:$E$30,2))</f>
        <v>交通費関係</v>
      </c>
      <c r="M167" s="97">
        <v>5</v>
      </c>
    </row>
    <row r="168" spans="1:13" s="87" customFormat="1" ht="13.5">
      <c r="A168" s="97">
        <v>18</v>
      </c>
      <c r="B168" s="97">
        <v>1</v>
      </c>
      <c r="C168" s="97">
        <v>30</v>
      </c>
      <c r="D168" s="97">
        <v>1</v>
      </c>
      <c r="E168" s="97" t="s">
        <v>126</v>
      </c>
      <c r="F168" s="98"/>
      <c r="G168" s="98">
        <v>2000</v>
      </c>
      <c r="H168" s="99">
        <f>IF(F168="",IF(G168="","",SUM($F$2:F168)-SUM($G$2:G168)),SUM($F$2:F168)-SUM($G$2:G168))</f>
        <v>-596078</v>
      </c>
      <c r="I168" s="97">
        <v>53</v>
      </c>
      <c r="J168" s="100" t="str">
        <f>IF(K168=0,0,VLOOKUP(K168,Sheet1!$A$1:$B$30,2))</f>
        <v>その他の経費</v>
      </c>
      <c r="K168" s="97">
        <v>10</v>
      </c>
      <c r="L168" s="101" t="str">
        <f>IF(M168=0,0,VLOOKUP(M168,Sheet1!$D$1:$E$30,2))</f>
        <v>交通費関係</v>
      </c>
      <c r="M168" s="97">
        <v>5</v>
      </c>
    </row>
    <row r="169" spans="1:13" s="87" customFormat="1" ht="13.5">
      <c r="A169" s="97">
        <v>18</v>
      </c>
      <c r="B169" s="97">
        <v>2</v>
      </c>
      <c r="C169" s="97">
        <v>14</v>
      </c>
      <c r="D169" s="97">
        <v>2</v>
      </c>
      <c r="E169" s="97" t="s">
        <v>126</v>
      </c>
      <c r="F169" s="98"/>
      <c r="G169" s="98">
        <v>2000</v>
      </c>
      <c r="H169" s="99">
        <f>IF(F169="",IF(G169="","",SUM($F$2:F169)-SUM($G$2:G169)),SUM($F$2:F169)-SUM($G$2:G169))</f>
        <v>-598078</v>
      </c>
      <c r="I169" s="97">
        <v>52</v>
      </c>
      <c r="J169" s="100" t="str">
        <f>IF(K169=0,0,VLOOKUP(K169,Sheet1!$A$1:$B$30,2))</f>
        <v>その他の経費</v>
      </c>
      <c r="K169" s="97">
        <v>10</v>
      </c>
      <c r="L169" s="101" t="str">
        <f>IF(M169=0,0,VLOOKUP(M169,Sheet1!$D$1:$E$30,2))</f>
        <v>交通費関係</v>
      </c>
      <c r="M169" s="97">
        <v>5</v>
      </c>
    </row>
    <row r="170" spans="1:13" s="87" customFormat="1" ht="13.5">
      <c r="A170" s="97">
        <v>18</v>
      </c>
      <c r="B170" s="97">
        <v>2</v>
      </c>
      <c r="C170" s="97">
        <v>16</v>
      </c>
      <c r="D170" s="97">
        <v>2</v>
      </c>
      <c r="E170" s="97" t="s">
        <v>126</v>
      </c>
      <c r="F170" s="98"/>
      <c r="G170" s="98">
        <v>2000</v>
      </c>
      <c r="H170" s="99">
        <f>IF(F170="",IF(G170="","",SUM($F$2:F170)-SUM($G$2:G170)),SUM($F$2:F170)-SUM($G$2:G170))</f>
        <v>-600078</v>
      </c>
      <c r="I170" s="97">
        <v>51</v>
      </c>
      <c r="J170" s="100" t="str">
        <f>IF(K170=0,0,VLOOKUP(K170,Sheet1!$A$1:$B$30,2))</f>
        <v>その他の経費</v>
      </c>
      <c r="K170" s="97">
        <v>10</v>
      </c>
      <c r="L170" s="101" t="str">
        <f>IF(M170=0,0,VLOOKUP(M170,Sheet1!$D$1:$E$30,2))</f>
        <v>交通費関係</v>
      </c>
      <c r="M170" s="97">
        <v>5</v>
      </c>
    </row>
    <row r="171" spans="1:13" s="87" customFormat="1" ht="13.5">
      <c r="A171" s="97">
        <v>18</v>
      </c>
      <c r="B171" s="97">
        <v>2</v>
      </c>
      <c r="C171" s="97">
        <v>19</v>
      </c>
      <c r="D171" s="97">
        <v>2</v>
      </c>
      <c r="E171" s="97" t="s">
        <v>126</v>
      </c>
      <c r="F171" s="98"/>
      <c r="G171" s="98">
        <v>2000</v>
      </c>
      <c r="H171" s="99">
        <f>IF(F171="",IF(G171="","",SUM($F$2:F171)-SUM($G$2:G171)),SUM($F$2:F171)-SUM($G$2:G171))</f>
        <v>-602078</v>
      </c>
      <c r="I171" s="97">
        <v>50</v>
      </c>
      <c r="J171" s="100" t="str">
        <f>IF(K171=0,0,VLOOKUP(K171,Sheet1!$A$1:$B$30,2))</f>
        <v>その他の経費</v>
      </c>
      <c r="K171" s="97">
        <v>10</v>
      </c>
      <c r="L171" s="101" t="str">
        <f>IF(M171=0,0,VLOOKUP(M171,Sheet1!$D$1:$E$30,2))</f>
        <v>交通費関係</v>
      </c>
      <c r="M171" s="97">
        <v>5</v>
      </c>
    </row>
    <row r="172" spans="1:13" s="87" customFormat="1" ht="13.5">
      <c r="A172" s="97">
        <v>18</v>
      </c>
      <c r="B172" s="97">
        <v>3</v>
      </c>
      <c r="C172" s="97">
        <v>3</v>
      </c>
      <c r="D172" s="97">
        <v>3</v>
      </c>
      <c r="E172" s="97" t="s">
        <v>126</v>
      </c>
      <c r="F172" s="98"/>
      <c r="G172" s="98">
        <v>2000</v>
      </c>
      <c r="H172" s="99">
        <f>IF(F172="",IF(G172="","",SUM($F$2:F172)-SUM($G$2:G172)),SUM($F$2:F172)-SUM($G$2:G172))</f>
        <v>-604078</v>
      </c>
      <c r="I172" s="97">
        <v>49</v>
      </c>
      <c r="J172" s="100" t="str">
        <f>IF(K172=0,0,VLOOKUP(K172,Sheet1!$A$1:$B$30,2))</f>
        <v>その他の経費</v>
      </c>
      <c r="K172" s="97">
        <v>10</v>
      </c>
      <c r="L172" s="101" t="str">
        <f>IF(M172=0,0,VLOOKUP(M172,Sheet1!$D$1:$E$30,2))</f>
        <v>交通費関係</v>
      </c>
      <c r="M172" s="97">
        <v>5</v>
      </c>
    </row>
    <row r="173" spans="1:13" s="87" customFormat="1" ht="13.5">
      <c r="A173" s="97">
        <v>18</v>
      </c>
      <c r="B173" s="97">
        <v>3</v>
      </c>
      <c r="C173" s="97">
        <v>25</v>
      </c>
      <c r="D173" s="97">
        <v>3</v>
      </c>
      <c r="E173" s="97" t="s">
        <v>126</v>
      </c>
      <c r="F173" s="98"/>
      <c r="G173" s="98">
        <v>2000</v>
      </c>
      <c r="H173" s="99">
        <f>IF(F173="",IF(G173="","",SUM($F$2:F173)-SUM($G$2:G173)),SUM($F$2:F173)-SUM($G$2:G173))</f>
        <v>-606078</v>
      </c>
      <c r="I173" s="97">
        <v>88</v>
      </c>
      <c r="J173" s="100" t="str">
        <f>IF(K173=0,0,VLOOKUP(K173,Sheet1!$A$1:$B$30,2))</f>
        <v>その他の経費</v>
      </c>
      <c r="K173" s="97">
        <v>10</v>
      </c>
      <c r="L173" s="101" t="str">
        <f>IF(M173=0,0,VLOOKUP(M173,Sheet1!$D$1:$E$30,2))</f>
        <v>交通費関係</v>
      </c>
      <c r="M173" s="97">
        <v>5</v>
      </c>
    </row>
    <row r="174" spans="1:13" s="87" customFormat="1" ht="13.5">
      <c r="A174" s="97">
        <v>17</v>
      </c>
      <c r="B174" s="97">
        <v>4</v>
      </c>
      <c r="C174" s="97">
        <v>13</v>
      </c>
      <c r="D174" s="97">
        <v>4</v>
      </c>
      <c r="E174" s="97" t="s">
        <v>129</v>
      </c>
      <c r="F174" s="98"/>
      <c r="G174" s="98">
        <v>13999</v>
      </c>
      <c r="H174" s="99">
        <f>IF(F174="",IF(G174="","",SUM($F$2:F174)-SUM($G$2:G174)),SUM($F$2:F174)-SUM($G$2:G174))</f>
        <v>-620077</v>
      </c>
      <c r="I174" s="97">
        <v>93</v>
      </c>
      <c r="J174" s="100" t="str">
        <f>IF(K174=0,0,VLOOKUP(K174,Sheet1!$A$1:$B$30,2))</f>
        <v>その他の経費</v>
      </c>
      <c r="K174" s="97">
        <v>10</v>
      </c>
      <c r="L174" s="101">
        <f>IF(M174=0,0,VLOOKUP(M174,Sheet1!$D$1:$E$30,2))</f>
        <v>0</v>
      </c>
      <c r="M174" s="97"/>
    </row>
    <row r="175" spans="1:13" s="87" customFormat="1" ht="13.5">
      <c r="A175" s="97"/>
      <c r="B175" s="97"/>
      <c r="C175" s="97"/>
      <c r="D175" s="97"/>
      <c r="E175" s="103"/>
      <c r="F175" s="98"/>
      <c r="G175" s="98"/>
      <c r="H175" s="99">
        <f>IF(F175="",IF(G175="","",SUM($F$2:F175)-SUM($G$2:G175)),SUM($F$2:F175)-SUM($G$2:G175))</f>
      </c>
      <c r="I175" s="97"/>
      <c r="J175" s="100">
        <f>IF(K175=0,0,VLOOKUP(K175,Sheet1!$A$1:$B$30,2))</f>
        <v>0</v>
      </c>
      <c r="K175" s="97"/>
      <c r="L175" s="101">
        <f>IF(M175=0,0,VLOOKUP(M175,Sheet1!$D$1:$E$30,2))</f>
        <v>0</v>
      </c>
      <c r="M175" s="97"/>
    </row>
    <row r="176" spans="1:13" ht="13.5">
      <c r="A176" s="36"/>
      <c r="B176" s="41"/>
      <c r="C176" s="41"/>
      <c r="D176" s="41"/>
      <c r="E176" s="92"/>
      <c r="F176" s="42"/>
      <c r="G176" s="38"/>
      <c r="H176" s="39">
        <f>IF(F176="",IF(G176="","",SUM($F$2:F176)-SUM($G$2:G176)),SUM($F$2:F176)-SUM($G$2:G176))</f>
      </c>
      <c r="I176" s="41"/>
      <c r="J176" s="40">
        <f>IF(K176=0,0,VLOOKUP(K176,Sheet1!$A$1:$B$30,2))</f>
        <v>0</v>
      </c>
      <c r="K176" s="41"/>
      <c r="L176" s="65">
        <f>IF(M176=0,0,VLOOKUP(M176,Sheet1!$D$1:$E$30,2))</f>
        <v>0</v>
      </c>
      <c r="M176" s="36"/>
    </row>
    <row r="177" spans="1:13" ht="14.25" thickBot="1">
      <c r="A177" s="36"/>
      <c r="B177" s="43"/>
      <c r="C177" s="43"/>
      <c r="D177" s="43"/>
      <c r="E177" s="93"/>
      <c r="F177" s="44"/>
      <c r="G177" s="44"/>
      <c r="H177" s="39">
        <f>IF(F177="",IF(G177="","",SUM($F$2:F177)-SUM($G$2:G177)),SUM($F$2:F177)-SUM($G$2:G177))</f>
      </c>
      <c r="I177" s="43"/>
      <c r="J177" s="45">
        <f>IF(K177=0,0,VLOOKUP(K177,Sheet1!$A$1:$B$30,2))</f>
        <v>0</v>
      </c>
      <c r="K177" s="43"/>
      <c r="L177" s="65">
        <f>IF(M177=0,0,VLOOKUP(M177,Sheet1!$D$1:$E$30,2))</f>
        <v>0</v>
      </c>
      <c r="M177" s="36"/>
    </row>
    <row r="178" spans="1:11" ht="14.25" thickTop="1">
      <c r="A178" s="36"/>
      <c r="B178" s="46"/>
      <c r="C178" s="46"/>
      <c r="D178" s="46"/>
      <c r="E178" s="46" t="s">
        <v>55</v>
      </c>
      <c r="F178" s="47">
        <f>SUMIF($K$2:$K$177,$K178,F$2:F$177)</f>
        <v>0</v>
      </c>
      <c r="G178" s="47">
        <f>SUMIF($K$2:$K$177,$K178,G$2:G$177)</f>
        <v>31400</v>
      </c>
      <c r="H178" s="48"/>
      <c r="I178" s="46"/>
      <c r="J178" s="49" t="str">
        <f>IF(K178=0,0,VLOOKUP(K178,Sheet1!$A$1:$B$30,2))</f>
        <v>研究研修費</v>
      </c>
      <c r="K178" s="46">
        <v>1</v>
      </c>
    </row>
    <row r="179" spans="1:11" ht="13.5">
      <c r="A179" s="36"/>
      <c r="B179" s="50"/>
      <c r="C179" s="50"/>
      <c r="D179" s="50"/>
      <c r="E179" s="50" t="s">
        <v>55</v>
      </c>
      <c r="F179" s="47">
        <f aca="true" t="shared" si="0" ref="F179:F188">SUMIF($K$2:$K$177,$K179,F$2:F$177)</f>
        <v>0</v>
      </c>
      <c r="G179" s="51">
        <f aca="true" t="shared" si="1" ref="G179:G188">SUMIF(K$2:K$177,K179,G$2:G$177)</f>
        <v>0</v>
      </c>
      <c r="H179" s="52"/>
      <c r="I179" s="50"/>
      <c r="J179" s="49" t="str">
        <f>IF(K179=0,0,VLOOKUP(K179,Sheet1!$A$1:$B$30,2))</f>
        <v>調査旅費</v>
      </c>
      <c r="K179" s="50">
        <v>2</v>
      </c>
    </row>
    <row r="180" spans="1:11" ht="13.5">
      <c r="A180" s="36"/>
      <c r="B180" s="50"/>
      <c r="C180" s="50"/>
      <c r="D180" s="50"/>
      <c r="E180" s="50" t="s">
        <v>55</v>
      </c>
      <c r="F180" s="47">
        <f t="shared" si="0"/>
        <v>0</v>
      </c>
      <c r="G180" s="51">
        <f t="shared" si="1"/>
        <v>4841</v>
      </c>
      <c r="H180" s="52"/>
      <c r="I180" s="50"/>
      <c r="J180" s="49" t="str">
        <f>IF(K180=0,0,VLOOKUP(K180,Sheet1!$A$1:$B$30,2))</f>
        <v>資料作成費</v>
      </c>
      <c r="K180" s="50">
        <v>3</v>
      </c>
    </row>
    <row r="181" spans="1:11" ht="13.5">
      <c r="A181" s="36"/>
      <c r="B181" s="50"/>
      <c r="C181" s="50"/>
      <c r="D181" s="50"/>
      <c r="E181" s="50" t="s">
        <v>55</v>
      </c>
      <c r="F181" s="47">
        <f t="shared" si="0"/>
        <v>0</v>
      </c>
      <c r="G181" s="51">
        <f t="shared" si="1"/>
        <v>106724</v>
      </c>
      <c r="H181" s="52"/>
      <c r="I181" s="50"/>
      <c r="J181" s="49" t="str">
        <f>IF(K181=0,0,VLOOKUP(K181,Sheet1!$A$1:$B$30,2))</f>
        <v>資料購入費</v>
      </c>
      <c r="K181" s="50">
        <v>4</v>
      </c>
    </row>
    <row r="182" spans="1:11" ht="13.5">
      <c r="A182" s="36"/>
      <c r="B182" s="50"/>
      <c r="C182" s="50"/>
      <c r="D182" s="50"/>
      <c r="E182" s="50" t="s">
        <v>55</v>
      </c>
      <c r="F182" s="47">
        <f t="shared" si="0"/>
        <v>0</v>
      </c>
      <c r="G182" s="51">
        <f t="shared" si="1"/>
        <v>781350</v>
      </c>
      <c r="H182" s="52"/>
      <c r="I182" s="50"/>
      <c r="J182" s="49" t="str">
        <f>IF(K182=0,0,VLOOKUP(K182,Sheet1!$A$1:$B$30,2))</f>
        <v>広報費</v>
      </c>
      <c r="K182" s="50">
        <v>5</v>
      </c>
    </row>
    <row r="183" spans="1:11" ht="13.5">
      <c r="A183" s="36"/>
      <c r="B183" s="50"/>
      <c r="C183" s="50"/>
      <c r="D183" s="50"/>
      <c r="E183" s="50" t="s">
        <v>55</v>
      </c>
      <c r="F183" s="47">
        <f t="shared" si="0"/>
        <v>0</v>
      </c>
      <c r="G183" s="51">
        <f t="shared" si="1"/>
        <v>0</v>
      </c>
      <c r="H183" s="52"/>
      <c r="I183" s="50"/>
      <c r="J183" s="49" t="str">
        <f>IF(K183=0,0,VLOOKUP(K183,Sheet1!$A$1:$B$30,2))</f>
        <v>広聴費</v>
      </c>
      <c r="K183" s="50">
        <v>6</v>
      </c>
    </row>
    <row r="184" spans="1:11" ht="13.5">
      <c r="A184" s="36"/>
      <c r="B184" s="50"/>
      <c r="C184" s="50"/>
      <c r="D184" s="50"/>
      <c r="E184" s="50" t="s">
        <v>55</v>
      </c>
      <c r="F184" s="47">
        <f t="shared" si="0"/>
        <v>0</v>
      </c>
      <c r="G184" s="51">
        <f t="shared" si="1"/>
        <v>106810</v>
      </c>
      <c r="H184" s="52"/>
      <c r="I184" s="50"/>
      <c r="J184" s="49" t="str">
        <f>IF(K184=0,0,VLOOKUP(K184,Sheet1!$A$1:$B$30,2))</f>
        <v>人件費</v>
      </c>
      <c r="K184" s="50">
        <v>7</v>
      </c>
    </row>
    <row r="185" spans="1:20" ht="13.5">
      <c r="A185" s="36"/>
      <c r="B185" s="50"/>
      <c r="C185" s="50"/>
      <c r="D185" s="50"/>
      <c r="E185" s="50" t="s">
        <v>55</v>
      </c>
      <c r="F185" s="47">
        <f t="shared" si="0"/>
        <v>0</v>
      </c>
      <c r="G185" s="51">
        <f t="shared" si="1"/>
        <v>255381</v>
      </c>
      <c r="H185" s="52"/>
      <c r="I185" s="50"/>
      <c r="J185" s="49" t="str">
        <f>IF(K185=0,0,VLOOKUP(K185,Sheet1!$A$1:$B$30,2))</f>
        <v>事務所費</v>
      </c>
      <c r="K185" s="50">
        <v>8</v>
      </c>
      <c r="P185" s="146"/>
      <c r="Q185" s="146"/>
      <c r="R185" s="146"/>
      <c r="S185" s="146"/>
      <c r="T185" s="146"/>
    </row>
    <row r="186" spans="1:25" ht="13.5">
      <c r="A186" s="36"/>
      <c r="B186" s="50"/>
      <c r="C186" s="50"/>
      <c r="D186" s="50"/>
      <c r="E186" s="50" t="s">
        <v>55</v>
      </c>
      <c r="F186" s="47">
        <f t="shared" si="0"/>
        <v>0</v>
      </c>
      <c r="G186" s="51">
        <f t="shared" si="1"/>
        <v>0</v>
      </c>
      <c r="H186" s="52"/>
      <c r="I186" s="50"/>
      <c r="J186" s="49" t="str">
        <f>IF(K186=0,0,VLOOKUP(K186,Sheet1!$A$1:$B$30,2))</f>
        <v>会派共用費</v>
      </c>
      <c r="K186" s="50">
        <v>9</v>
      </c>
      <c r="P186" s="147"/>
      <c r="Q186" s="148"/>
      <c r="R186" s="148"/>
      <c r="S186" s="148"/>
      <c r="T186" s="148"/>
      <c r="U186" s="148"/>
      <c r="V186" s="149"/>
      <c r="W186" s="149"/>
      <c r="X186" s="147"/>
      <c r="Y186" s="1"/>
    </row>
    <row r="187" spans="1:27" ht="13.5">
      <c r="A187" s="36"/>
      <c r="B187" s="50"/>
      <c r="C187" s="50"/>
      <c r="D187" s="50"/>
      <c r="E187" s="50" t="s">
        <v>55</v>
      </c>
      <c r="F187" s="47">
        <f t="shared" si="0"/>
        <v>0</v>
      </c>
      <c r="G187" s="51">
        <f t="shared" si="1"/>
        <v>293571</v>
      </c>
      <c r="H187" s="52"/>
      <c r="I187" s="50"/>
      <c r="J187" s="49" t="str">
        <f>IF(K187=0,0,VLOOKUP(K187,Sheet1!$A$1:$B$30,2))</f>
        <v>その他の経費</v>
      </c>
      <c r="K187" s="50">
        <v>10</v>
      </c>
      <c r="L187" s="74"/>
      <c r="M187" s="75"/>
      <c r="N187" s="76"/>
      <c r="P187" s="147"/>
      <c r="Q187" s="94"/>
      <c r="R187" s="94"/>
      <c r="S187" s="94"/>
      <c r="T187" s="94"/>
      <c r="U187" s="94"/>
      <c r="V187" s="94"/>
      <c r="W187" s="94"/>
      <c r="X187" s="94"/>
      <c r="Y187" s="94"/>
      <c r="AA187" s="94"/>
    </row>
    <row r="188" spans="1:25" ht="13.5">
      <c r="A188" s="36"/>
      <c r="B188" s="50"/>
      <c r="C188" s="50"/>
      <c r="D188" s="50"/>
      <c r="E188" s="50" t="s">
        <v>55</v>
      </c>
      <c r="F188" s="47">
        <f t="shared" si="0"/>
        <v>960000</v>
      </c>
      <c r="G188" s="51">
        <f t="shared" si="1"/>
        <v>0</v>
      </c>
      <c r="H188" s="52"/>
      <c r="I188" s="50"/>
      <c r="J188" s="49" t="str">
        <f>IF(K188=0,0,VLOOKUP(K188,Sheet1!$A$1:$B$30,2))</f>
        <v>交付金</v>
      </c>
      <c r="K188" s="50">
        <v>20</v>
      </c>
      <c r="L188" s="74"/>
      <c r="M188" s="75"/>
      <c r="N188" s="76"/>
      <c r="P188" s="147"/>
      <c r="Q188" s="94"/>
      <c r="R188" s="94"/>
      <c r="S188" s="94"/>
      <c r="T188" s="94"/>
      <c r="U188" s="94"/>
      <c r="V188" s="94"/>
      <c r="W188" s="94"/>
      <c r="X188" s="94"/>
      <c r="Y188" s="94"/>
    </row>
    <row r="189" spans="1:25" ht="13.5">
      <c r="A189" s="36"/>
      <c r="B189" s="50"/>
      <c r="C189" s="50"/>
      <c r="D189" s="50"/>
      <c r="E189" s="50" t="s">
        <v>28</v>
      </c>
      <c r="F189" s="51">
        <f>SUM(F178:F188)</f>
        <v>960000</v>
      </c>
      <c r="G189" s="51">
        <f>SUM(G178:G188)</f>
        <v>1580077</v>
      </c>
      <c r="H189" s="52">
        <f>F189-G189</f>
        <v>-620077</v>
      </c>
      <c r="I189" s="50"/>
      <c r="J189" s="50" t="s">
        <v>56</v>
      </c>
      <c r="K189" s="50" t="s">
        <v>56</v>
      </c>
      <c r="L189" s="74"/>
      <c r="M189" s="75"/>
      <c r="N189" s="76"/>
      <c r="P189" s="147"/>
      <c r="Q189" s="94"/>
      <c r="R189" s="94"/>
      <c r="S189" s="94"/>
      <c r="T189" s="94"/>
      <c r="U189" s="94"/>
      <c r="V189" s="94"/>
      <c r="W189" s="94"/>
      <c r="X189" s="94"/>
      <c r="Y189" s="94"/>
    </row>
    <row r="190" spans="12:25" ht="13.5">
      <c r="L190" s="74"/>
      <c r="M190" s="75"/>
      <c r="N190" s="76"/>
      <c r="P190" s="147"/>
      <c r="Q190" s="94"/>
      <c r="R190" s="94"/>
      <c r="S190" s="94"/>
      <c r="T190" s="94"/>
      <c r="U190" s="94"/>
      <c r="V190" s="94"/>
      <c r="W190" s="94"/>
      <c r="X190" s="94"/>
      <c r="Y190" s="94"/>
    </row>
    <row r="191" spans="12:25" ht="13.5">
      <c r="L191" s="74"/>
      <c r="M191" s="75"/>
      <c r="N191" s="76"/>
      <c r="P191" s="147"/>
      <c r="Q191" s="94"/>
      <c r="R191" s="94"/>
      <c r="S191" s="94"/>
      <c r="T191" s="94"/>
      <c r="U191" s="94"/>
      <c r="V191" s="94"/>
      <c r="W191" s="94"/>
      <c r="X191" s="94"/>
      <c r="Y191" s="94"/>
    </row>
    <row r="192" spans="12:25" ht="13.5">
      <c r="L192" s="74"/>
      <c r="M192" s="75"/>
      <c r="N192" s="77"/>
      <c r="P192" s="147"/>
      <c r="Q192" s="94"/>
      <c r="R192" s="94"/>
      <c r="S192" s="94"/>
      <c r="T192" s="94"/>
      <c r="U192" s="94"/>
      <c r="V192" s="94"/>
      <c r="W192" s="94"/>
      <c r="X192" s="94"/>
      <c r="Y192" s="94"/>
    </row>
    <row r="193" spans="5:25" ht="13.5">
      <c r="E193" s="150" t="s">
        <v>101</v>
      </c>
      <c r="F193" s="150"/>
      <c r="G193" s="150"/>
      <c r="H193" s="150"/>
      <c r="I193" s="150"/>
      <c r="J193" s="151" t="s">
        <v>102</v>
      </c>
      <c r="K193" s="151"/>
      <c r="L193" s="151"/>
      <c r="M193" s="151"/>
      <c r="N193" s="151"/>
      <c r="P193" s="147"/>
      <c r="Q193" s="94"/>
      <c r="R193" s="94"/>
      <c r="S193" s="94"/>
      <c r="T193" s="94"/>
      <c r="U193" s="94"/>
      <c r="V193" s="94"/>
      <c r="W193" s="94"/>
      <c r="X193" s="94"/>
      <c r="Y193" s="94"/>
    </row>
    <row r="194" spans="5:25" ht="13.5">
      <c r="E194" s="151"/>
      <c r="F194" s="152" t="s">
        <v>171</v>
      </c>
      <c r="G194" s="151" t="s">
        <v>172</v>
      </c>
      <c r="H194" s="151" t="s">
        <v>173</v>
      </c>
      <c r="I194" s="151" t="s">
        <v>174</v>
      </c>
      <c r="J194" s="153" t="s">
        <v>175</v>
      </c>
      <c r="K194" s="151" t="s">
        <v>176</v>
      </c>
      <c r="L194" s="151" t="s">
        <v>177</v>
      </c>
      <c r="M194" s="151" t="s">
        <v>178</v>
      </c>
      <c r="N194" s="151" t="s">
        <v>179</v>
      </c>
      <c r="P194" s="147"/>
      <c r="Q194" s="94"/>
      <c r="R194" s="94"/>
      <c r="S194" s="94"/>
      <c r="T194" s="94"/>
      <c r="U194" s="94"/>
      <c r="V194" s="94"/>
      <c r="W194" s="94"/>
      <c r="X194" s="94"/>
      <c r="Y194" s="94"/>
    </row>
    <row r="195" spans="5:25" ht="13.5">
      <c r="E195" s="151" t="s">
        <v>180</v>
      </c>
      <c r="F195" s="152">
        <v>8237</v>
      </c>
      <c r="G195" s="151">
        <v>11867</v>
      </c>
      <c r="H195" s="151">
        <v>0</v>
      </c>
      <c r="I195" s="151">
        <v>0</v>
      </c>
      <c r="J195" s="153">
        <v>22000</v>
      </c>
      <c r="K195" s="151">
        <v>42104</v>
      </c>
      <c r="L195" s="151">
        <v>0</v>
      </c>
      <c r="M195" s="151">
        <v>42104</v>
      </c>
      <c r="N195" s="151">
        <v>13999</v>
      </c>
      <c r="P195" s="147"/>
      <c r="Q195" s="94"/>
      <c r="R195" s="94"/>
      <c r="S195" s="94"/>
      <c r="T195" s="94"/>
      <c r="U195" s="94"/>
      <c r="V195" s="94"/>
      <c r="W195" s="94"/>
      <c r="X195" s="94"/>
      <c r="Y195" s="94"/>
    </row>
    <row r="196" spans="5:25" ht="13.5">
      <c r="E196" s="151" t="s">
        <v>87</v>
      </c>
      <c r="F196" s="152">
        <v>8698</v>
      </c>
      <c r="G196" s="151">
        <v>7197</v>
      </c>
      <c r="H196" s="151">
        <v>0</v>
      </c>
      <c r="I196" s="151">
        <v>0</v>
      </c>
      <c r="J196" s="153">
        <v>15100</v>
      </c>
      <c r="K196" s="151">
        <v>30995</v>
      </c>
      <c r="L196" s="151">
        <v>0</v>
      </c>
      <c r="M196" s="151">
        <v>30995</v>
      </c>
      <c r="N196" s="151">
        <v>0</v>
      </c>
      <c r="P196" s="147"/>
      <c r="Q196" s="94"/>
      <c r="R196" s="94"/>
      <c r="S196" s="94"/>
      <c r="T196" s="94"/>
      <c r="U196" s="94"/>
      <c r="V196" s="94"/>
      <c r="W196" s="94"/>
      <c r="X196" s="94"/>
      <c r="Y196" s="94"/>
    </row>
    <row r="197" spans="5:25" ht="13.5">
      <c r="E197" s="151" t="s">
        <v>88</v>
      </c>
      <c r="F197" s="152">
        <v>8009</v>
      </c>
      <c r="G197" s="151">
        <v>5350</v>
      </c>
      <c r="H197" s="151">
        <v>0</v>
      </c>
      <c r="I197" s="151">
        <v>0</v>
      </c>
      <c r="J197" s="153">
        <v>6000</v>
      </c>
      <c r="K197" s="151">
        <v>19359</v>
      </c>
      <c r="L197" s="151">
        <v>0</v>
      </c>
      <c r="M197" s="151">
        <v>19359</v>
      </c>
      <c r="N197" s="151">
        <v>0</v>
      </c>
      <c r="P197" s="147"/>
      <c r="Q197" s="94"/>
      <c r="R197" s="94"/>
      <c r="S197" s="94"/>
      <c r="T197" s="94"/>
      <c r="U197" s="94"/>
      <c r="V197" s="94"/>
      <c r="W197" s="94"/>
      <c r="X197" s="94"/>
      <c r="Y197" s="94"/>
    </row>
    <row r="198" spans="5:25" ht="13.5">
      <c r="E198" s="151" t="s">
        <v>89</v>
      </c>
      <c r="F198" s="152">
        <v>8234</v>
      </c>
      <c r="G198" s="151">
        <v>2296</v>
      </c>
      <c r="H198" s="151">
        <v>0</v>
      </c>
      <c r="I198" s="151">
        <v>0</v>
      </c>
      <c r="J198" s="153">
        <v>4000</v>
      </c>
      <c r="K198" s="151">
        <v>14530</v>
      </c>
      <c r="L198" s="151">
        <v>0</v>
      </c>
      <c r="M198" s="151">
        <v>14530</v>
      </c>
      <c r="N198" s="151">
        <v>0</v>
      </c>
      <c r="P198" s="147"/>
      <c r="Q198" s="94"/>
      <c r="R198" s="94"/>
      <c r="S198" s="94"/>
      <c r="T198" s="94"/>
      <c r="U198" s="94"/>
      <c r="V198" s="94"/>
      <c r="W198" s="94"/>
      <c r="X198" s="94"/>
      <c r="Y198" s="94"/>
    </row>
    <row r="199" spans="5:25" ht="13.5">
      <c r="E199" s="151" t="s">
        <v>90</v>
      </c>
      <c r="F199" s="152">
        <v>8027</v>
      </c>
      <c r="G199" s="151">
        <v>5317</v>
      </c>
      <c r="H199" s="151">
        <v>0</v>
      </c>
      <c r="I199" s="151">
        <v>0</v>
      </c>
      <c r="J199" s="153">
        <v>6000</v>
      </c>
      <c r="K199" s="151">
        <v>19344</v>
      </c>
      <c r="L199" s="151">
        <v>0</v>
      </c>
      <c r="M199" s="151">
        <v>19344</v>
      </c>
      <c r="N199" s="151">
        <v>0</v>
      </c>
      <c r="P199" s="147"/>
      <c r="Q199" s="94"/>
      <c r="R199" s="94"/>
      <c r="S199" s="94"/>
      <c r="T199" s="94"/>
      <c r="U199" s="94"/>
      <c r="V199" s="94"/>
      <c r="W199" s="94"/>
      <c r="X199" s="94"/>
      <c r="Y199" s="94"/>
    </row>
    <row r="200" spans="5:14" ht="13.5">
      <c r="E200" s="151" t="s">
        <v>91</v>
      </c>
      <c r="F200" s="152">
        <v>8072</v>
      </c>
      <c r="G200" s="151">
        <v>5952</v>
      </c>
      <c r="H200" s="151">
        <v>0</v>
      </c>
      <c r="I200" s="151">
        <v>0</v>
      </c>
      <c r="J200" s="153">
        <v>8000</v>
      </c>
      <c r="K200" s="151">
        <v>22024</v>
      </c>
      <c r="L200" s="151">
        <v>0</v>
      </c>
      <c r="M200" s="151">
        <v>22024</v>
      </c>
      <c r="N200" s="151">
        <v>0</v>
      </c>
    </row>
    <row r="201" spans="5:14" ht="13.5">
      <c r="E201" s="151" t="s">
        <v>92</v>
      </c>
      <c r="F201" s="152">
        <v>8076</v>
      </c>
      <c r="G201" s="151">
        <v>5036</v>
      </c>
      <c r="H201" s="151">
        <v>0</v>
      </c>
      <c r="I201" s="151">
        <v>0</v>
      </c>
      <c r="J201" s="153">
        <v>6000</v>
      </c>
      <c r="K201" s="151">
        <v>19112</v>
      </c>
      <c r="L201" s="151">
        <v>0</v>
      </c>
      <c r="M201" s="151">
        <v>19112</v>
      </c>
      <c r="N201" s="151">
        <v>0</v>
      </c>
    </row>
    <row r="202" spans="5:14" ht="13.5">
      <c r="E202" s="151" t="s">
        <v>93</v>
      </c>
      <c r="F202" s="152">
        <v>7029</v>
      </c>
      <c r="G202" s="151">
        <v>4948</v>
      </c>
      <c r="H202" s="151">
        <v>0</v>
      </c>
      <c r="I202" s="151">
        <v>0</v>
      </c>
      <c r="J202" s="153">
        <v>6000</v>
      </c>
      <c r="K202" s="151">
        <v>17977</v>
      </c>
      <c r="L202" s="151">
        <v>0</v>
      </c>
      <c r="M202" s="151">
        <v>17977</v>
      </c>
      <c r="N202" s="151">
        <v>0</v>
      </c>
    </row>
    <row r="203" spans="5:14" ht="13.5">
      <c r="E203" s="151" t="s">
        <v>94</v>
      </c>
      <c r="F203" s="152">
        <v>6906</v>
      </c>
      <c r="G203" s="151">
        <v>2060</v>
      </c>
      <c r="H203" s="151">
        <v>0</v>
      </c>
      <c r="I203" s="151">
        <v>390</v>
      </c>
      <c r="J203" s="153">
        <v>6000</v>
      </c>
      <c r="K203" s="151">
        <v>15356</v>
      </c>
      <c r="L203" s="151">
        <v>0</v>
      </c>
      <c r="M203" s="151">
        <v>15356</v>
      </c>
      <c r="N203" s="151">
        <v>0</v>
      </c>
    </row>
    <row r="204" spans="5:14" ht="13.5">
      <c r="E204" s="151" t="s">
        <v>95</v>
      </c>
      <c r="F204" s="152">
        <v>6076</v>
      </c>
      <c r="G204" s="151">
        <v>4653</v>
      </c>
      <c r="H204" s="151">
        <v>0</v>
      </c>
      <c r="I204" s="151">
        <v>0</v>
      </c>
      <c r="J204" s="153">
        <v>12000</v>
      </c>
      <c r="K204" s="151">
        <v>22729</v>
      </c>
      <c r="L204" s="151">
        <v>0</v>
      </c>
      <c r="M204" s="151">
        <v>22729</v>
      </c>
      <c r="N204" s="151">
        <v>0</v>
      </c>
    </row>
    <row r="205" spans="5:14" ht="13.5">
      <c r="E205" s="151" t="s">
        <v>96</v>
      </c>
      <c r="F205" s="152">
        <v>6080</v>
      </c>
      <c r="G205" s="151">
        <v>5547</v>
      </c>
      <c r="H205" s="151">
        <v>0</v>
      </c>
      <c r="I205" s="151">
        <v>0</v>
      </c>
      <c r="J205" s="153">
        <v>6000</v>
      </c>
      <c r="K205" s="151">
        <v>17627</v>
      </c>
      <c r="L205" s="151">
        <v>0</v>
      </c>
      <c r="M205" s="151">
        <v>17627</v>
      </c>
      <c r="N205" s="151">
        <v>0</v>
      </c>
    </row>
    <row r="206" spans="5:14" ht="13.5">
      <c r="E206" s="151" t="s">
        <v>97</v>
      </c>
      <c r="F206" s="152">
        <v>0</v>
      </c>
      <c r="G206" s="151">
        <v>1695</v>
      </c>
      <c r="H206" s="151">
        <v>32720</v>
      </c>
      <c r="I206" s="151">
        <v>0</v>
      </c>
      <c r="J206" s="153">
        <v>4000</v>
      </c>
      <c r="K206" s="151">
        <v>38415</v>
      </c>
      <c r="L206" s="151">
        <v>0</v>
      </c>
      <c r="M206" s="151">
        <v>38415</v>
      </c>
      <c r="N206" s="151">
        <v>0</v>
      </c>
    </row>
    <row r="207" spans="5:14" ht="13.5">
      <c r="E207" s="151" t="s">
        <v>181</v>
      </c>
      <c r="F207" s="152">
        <v>83444</v>
      </c>
      <c r="G207" s="151">
        <v>61918</v>
      </c>
      <c r="H207" s="151">
        <v>32720</v>
      </c>
      <c r="I207" s="151">
        <v>390</v>
      </c>
      <c r="J207" s="153">
        <v>101100</v>
      </c>
      <c r="K207" s="151">
        <v>279572</v>
      </c>
      <c r="L207" s="151">
        <v>0</v>
      </c>
      <c r="M207" s="151">
        <v>279572</v>
      </c>
      <c r="N207" s="151">
        <v>13999</v>
      </c>
    </row>
  </sheetData>
  <sheetProtection formatCells="0" insertRows="0" autoFilter="0"/>
  <protectedRanges>
    <protectedRange sqref="I175:I301 B175:G301 B2:G5 K2:K5 I2:I5 K175:K301" name="範囲1"/>
    <protectedRange sqref="B26:G174" name="範囲1_3"/>
    <protectedRange sqref="B6:G25" name="範囲1_1_1"/>
    <protectedRange sqref="I6:I174" name="範囲1_4"/>
    <protectedRange sqref="K27:K174" name="範囲1_5"/>
    <protectedRange sqref="K6:K26" name="範囲1_2_1"/>
  </protectedRanges>
  <autoFilter ref="J1:J199"/>
  <mergeCells count="2">
    <mergeCell ref="P185:T185"/>
    <mergeCell ref="E193:I193"/>
  </mergeCells>
  <dataValidations count="1">
    <dataValidation allowBlank="1" showInputMessage="1" showErrorMessage="1" imeMode="on" sqref="E2:E177"/>
  </dataValidations>
  <printOptions/>
  <pageMargins left="0.75" right="0.27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5"/>
  <sheetViews>
    <sheetView workbookViewId="0" topLeftCell="A22">
      <selection activeCell="Z8" sqref="Z8"/>
    </sheetView>
  </sheetViews>
  <sheetFormatPr defaultColWidth="9.00390625" defaultRowHeight="13.5"/>
  <cols>
    <col min="1" max="40" width="2.875" style="0" customWidth="1"/>
  </cols>
  <sheetData>
    <row r="1" spans="1:40" ht="13.5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 t="s">
        <v>9</v>
      </c>
      <c r="Y3" s="114"/>
      <c r="Z3" s="2">
        <v>18</v>
      </c>
      <c r="AA3" s="2" t="s">
        <v>11</v>
      </c>
      <c r="AB3" s="2">
        <v>4</v>
      </c>
      <c r="AC3" s="2" t="s">
        <v>12</v>
      </c>
      <c r="AD3" s="2">
        <v>17</v>
      </c>
      <c r="AE3" s="2" t="s">
        <v>13</v>
      </c>
      <c r="AF3" s="2"/>
      <c r="AG3" s="2"/>
      <c r="AI3" s="2"/>
      <c r="AJ3" s="2"/>
      <c r="AL3" s="2"/>
      <c r="AM3" s="2"/>
    </row>
    <row r="4" spans="1:40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3.5">
      <c r="A5" s="2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22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 t="s">
        <v>14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39" ht="21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16" t="s">
        <v>152</v>
      </c>
      <c r="Y7" s="116"/>
      <c r="Z7" s="116"/>
      <c r="AA7" s="116"/>
      <c r="AB7" s="116"/>
      <c r="AC7" s="116"/>
      <c r="AD7" s="2"/>
      <c r="AE7" s="2" t="s">
        <v>31</v>
      </c>
      <c r="AF7" s="2"/>
      <c r="AG7" s="2"/>
      <c r="AH7" s="2"/>
      <c r="AI7" s="2"/>
      <c r="AJ7" s="2"/>
      <c r="AK7" s="2"/>
      <c r="AL7" s="2"/>
      <c r="AM7" s="2"/>
    </row>
    <row r="8" spans="1:40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8" customHeight="1">
      <c r="A11" s="2"/>
      <c r="B11" s="22" t="s">
        <v>32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8" customHeight="1">
      <c r="A12" s="114" t="s">
        <v>9</v>
      </c>
      <c r="B12" s="114"/>
      <c r="C12" s="22">
        <v>17</v>
      </c>
      <c r="D12" s="2" t="s">
        <v>15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7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 t="s">
        <v>16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8.75">
      <c r="A16" s="2" t="s">
        <v>3</v>
      </c>
      <c r="B16" s="2"/>
      <c r="C16" s="2"/>
      <c r="D16" s="2"/>
      <c r="E16" s="2"/>
      <c r="F16" s="22" t="s">
        <v>5</v>
      </c>
      <c r="G16" s="22"/>
      <c r="H16" s="2"/>
      <c r="I16" s="2"/>
      <c r="J16" s="2"/>
      <c r="K16" s="2"/>
      <c r="L16" s="112">
        <f>'政務調査費出納簿'!F188</f>
        <v>960000</v>
      </c>
      <c r="M16" s="112"/>
      <c r="N16" s="112"/>
      <c r="O16" s="112"/>
      <c r="P16" s="112"/>
      <c r="Q16" s="112"/>
      <c r="R16" s="9" t="s">
        <v>0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3.5">
      <c r="A18" s="2" t="s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6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7.25" customHeight="1">
      <c r="A20" s="2"/>
      <c r="B20" s="3"/>
      <c r="C20" s="115" t="s">
        <v>2</v>
      </c>
      <c r="D20" s="115"/>
      <c r="E20" s="115"/>
      <c r="F20" s="115"/>
      <c r="G20" s="115"/>
      <c r="H20" s="115"/>
      <c r="I20" s="4"/>
      <c r="J20" s="3"/>
      <c r="K20" s="115" t="s">
        <v>26</v>
      </c>
      <c r="L20" s="115"/>
      <c r="M20" s="115"/>
      <c r="N20" s="115"/>
      <c r="O20" s="115"/>
      <c r="P20" s="115"/>
      <c r="Q20" s="115"/>
      <c r="R20" s="4"/>
      <c r="S20" s="3"/>
      <c r="T20" s="115" t="s">
        <v>27</v>
      </c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5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33" customHeight="1">
      <c r="A21" s="2"/>
      <c r="B21" s="11"/>
      <c r="C21" s="107" t="s">
        <v>18</v>
      </c>
      <c r="D21" s="107"/>
      <c r="E21" s="107"/>
      <c r="F21" s="107"/>
      <c r="G21" s="107"/>
      <c r="H21" s="107"/>
      <c r="I21" s="12"/>
      <c r="J21" s="11"/>
      <c r="K21" s="12"/>
      <c r="L21" s="106">
        <f>'政務調査費出納簿'!G178</f>
        <v>31400</v>
      </c>
      <c r="M21" s="106"/>
      <c r="N21" s="106"/>
      <c r="O21" s="106"/>
      <c r="P21" s="106"/>
      <c r="Q21" s="106"/>
      <c r="R21" s="12" t="s">
        <v>0</v>
      </c>
      <c r="S21" s="126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27"/>
      <c r="AF21" s="6"/>
      <c r="AG21" s="6"/>
      <c r="AH21" s="6"/>
      <c r="AI21" s="17"/>
      <c r="AJ21" s="6"/>
      <c r="AK21" s="6"/>
      <c r="AL21" s="6"/>
      <c r="AM21" s="6"/>
      <c r="AN21" s="6"/>
    </row>
    <row r="22" spans="1:40" ht="33" customHeight="1">
      <c r="A22" s="2"/>
      <c r="B22" s="11"/>
      <c r="C22" s="107" t="s">
        <v>19</v>
      </c>
      <c r="D22" s="107"/>
      <c r="E22" s="107"/>
      <c r="F22" s="107"/>
      <c r="G22" s="107"/>
      <c r="H22" s="107"/>
      <c r="I22" s="12"/>
      <c r="J22" s="11"/>
      <c r="K22" s="12"/>
      <c r="L22" s="106">
        <f>'政務調査費出納簿'!G179</f>
        <v>0</v>
      </c>
      <c r="M22" s="106"/>
      <c r="N22" s="106"/>
      <c r="O22" s="106"/>
      <c r="P22" s="106"/>
      <c r="Q22" s="106"/>
      <c r="R22" s="12" t="s">
        <v>0</v>
      </c>
      <c r="S22" s="126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27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33" customHeight="1">
      <c r="A23" s="2"/>
      <c r="B23" s="11"/>
      <c r="C23" s="107" t="s">
        <v>20</v>
      </c>
      <c r="D23" s="107"/>
      <c r="E23" s="107"/>
      <c r="F23" s="107"/>
      <c r="G23" s="107"/>
      <c r="H23" s="107"/>
      <c r="I23" s="12"/>
      <c r="J23" s="11"/>
      <c r="K23" s="12"/>
      <c r="L23" s="106">
        <f>'政務調査費出納簿'!G180</f>
        <v>4841</v>
      </c>
      <c r="M23" s="106"/>
      <c r="N23" s="106"/>
      <c r="O23" s="106"/>
      <c r="P23" s="106"/>
      <c r="Q23" s="106"/>
      <c r="R23" s="12" t="s">
        <v>0</v>
      </c>
      <c r="S23" s="126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27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33" customHeight="1">
      <c r="A24" s="2"/>
      <c r="B24" s="11"/>
      <c r="C24" s="107" t="s">
        <v>21</v>
      </c>
      <c r="D24" s="107"/>
      <c r="E24" s="107"/>
      <c r="F24" s="107"/>
      <c r="G24" s="107"/>
      <c r="H24" s="107"/>
      <c r="I24" s="12"/>
      <c r="J24" s="11"/>
      <c r="K24" s="12"/>
      <c r="L24" s="106">
        <f>'政務調査費出納簿'!G181</f>
        <v>106724</v>
      </c>
      <c r="M24" s="106"/>
      <c r="N24" s="106"/>
      <c r="O24" s="106"/>
      <c r="P24" s="106"/>
      <c r="Q24" s="106"/>
      <c r="R24" s="12" t="s">
        <v>0</v>
      </c>
      <c r="S24" s="126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27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33" customHeight="1">
      <c r="A25" s="2"/>
      <c r="B25" s="11"/>
      <c r="C25" s="107" t="s">
        <v>69</v>
      </c>
      <c r="D25" s="107"/>
      <c r="E25" s="107"/>
      <c r="F25" s="107"/>
      <c r="G25" s="107"/>
      <c r="H25" s="107"/>
      <c r="I25" s="12"/>
      <c r="J25" s="11"/>
      <c r="K25" s="12"/>
      <c r="L25" s="106">
        <f>'政務調査費出納簿'!G182</f>
        <v>781350</v>
      </c>
      <c r="M25" s="106"/>
      <c r="N25" s="106"/>
      <c r="O25" s="106"/>
      <c r="P25" s="106"/>
      <c r="Q25" s="106"/>
      <c r="R25" s="12" t="s">
        <v>0</v>
      </c>
      <c r="S25" s="126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27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33" customHeight="1">
      <c r="A26" s="2"/>
      <c r="B26" s="11"/>
      <c r="C26" s="107" t="s">
        <v>70</v>
      </c>
      <c r="D26" s="107"/>
      <c r="E26" s="107"/>
      <c r="F26" s="107"/>
      <c r="G26" s="107"/>
      <c r="H26" s="107"/>
      <c r="I26" s="12"/>
      <c r="J26" s="11"/>
      <c r="K26" s="12"/>
      <c r="L26" s="106">
        <f>'政務調査費出納簿'!G183</f>
        <v>0</v>
      </c>
      <c r="M26" s="106"/>
      <c r="N26" s="106"/>
      <c r="O26" s="106"/>
      <c r="P26" s="106"/>
      <c r="Q26" s="106"/>
      <c r="R26" s="12" t="s">
        <v>0</v>
      </c>
      <c r="S26" s="126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27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33" customHeight="1">
      <c r="A27" s="2"/>
      <c r="B27" s="11"/>
      <c r="C27" s="107" t="s">
        <v>22</v>
      </c>
      <c r="D27" s="107"/>
      <c r="E27" s="107"/>
      <c r="F27" s="107"/>
      <c r="G27" s="107"/>
      <c r="H27" s="107"/>
      <c r="I27" s="12"/>
      <c r="J27" s="11"/>
      <c r="K27" s="12"/>
      <c r="L27" s="106">
        <f>'政務調査費出納簿'!G184</f>
        <v>106810</v>
      </c>
      <c r="M27" s="106"/>
      <c r="N27" s="106"/>
      <c r="O27" s="106"/>
      <c r="P27" s="106"/>
      <c r="Q27" s="106"/>
      <c r="R27" s="12" t="s">
        <v>0</v>
      </c>
      <c r="S27" s="126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27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33" customHeight="1">
      <c r="A28" s="2"/>
      <c r="B28" s="11"/>
      <c r="C28" s="107" t="s">
        <v>23</v>
      </c>
      <c r="D28" s="107"/>
      <c r="E28" s="107"/>
      <c r="F28" s="107"/>
      <c r="G28" s="107"/>
      <c r="H28" s="107"/>
      <c r="I28" s="12"/>
      <c r="J28" s="11"/>
      <c r="K28" s="12"/>
      <c r="L28" s="106">
        <f>'政務調査費出納簿'!G185</f>
        <v>255381</v>
      </c>
      <c r="M28" s="106"/>
      <c r="N28" s="106"/>
      <c r="O28" s="106"/>
      <c r="P28" s="106"/>
      <c r="Q28" s="106"/>
      <c r="R28" s="12" t="s">
        <v>0</v>
      </c>
      <c r="S28" s="126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27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33" customHeight="1">
      <c r="A29" s="2"/>
      <c r="B29" s="11"/>
      <c r="C29" s="107" t="s">
        <v>24</v>
      </c>
      <c r="D29" s="107"/>
      <c r="E29" s="107"/>
      <c r="F29" s="107"/>
      <c r="G29" s="107"/>
      <c r="H29" s="107"/>
      <c r="I29" s="12"/>
      <c r="J29" s="11"/>
      <c r="K29" s="12"/>
      <c r="L29" s="106">
        <f>'政務調査費出納簿'!G186</f>
        <v>0</v>
      </c>
      <c r="M29" s="106"/>
      <c r="N29" s="106"/>
      <c r="O29" s="106"/>
      <c r="P29" s="106"/>
      <c r="Q29" s="106"/>
      <c r="R29" s="12" t="s">
        <v>0</v>
      </c>
      <c r="S29" s="126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27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33" customHeight="1" thickBot="1">
      <c r="A30" s="2"/>
      <c r="B30" s="14"/>
      <c r="C30" s="118" t="s">
        <v>25</v>
      </c>
      <c r="D30" s="118"/>
      <c r="E30" s="118"/>
      <c r="F30" s="118"/>
      <c r="G30" s="118"/>
      <c r="H30" s="118"/>
      <c r="I30" s="15"/>
      <c r="J30" s="14"/>
      <c r="K30" s="15"/>
      <c r="L30" s="113">
        <f>'政務調査費出納簿'!G187</f>
        <v>293571</v>
      </c>
      <c r="M30" s="113"/>
      <c r="N30" s="113"/>
      <c r="O30" s="113"/>
      <c r="P30" s="113"/>
      <c r="Q30" s="113"/>
      <c r="R30" s="15" t="s">
        <v>0</v>
      </c>
      <c r="S30" s="123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5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27.75" customHeight="1" thickTop="1">
      <c r="A31" s="2"/>
      <c r="B31" s="8"/>
      <c r="C31" s="16"/>
      <c r="D31" s="119" t="s">
        <v>28</v>
      </c>
      <c r="E31" s="119"/>
      <c r="F31" s="119"/>
      <c r="G31" s="119"/>
      <c r="H31" s="16"/>
      <c r="I31" s="9"/>
      <c r="J31" s="8"/>
      <c r="K31" s="9"/>
      <c r="L31" s="117">
        <f>SUM(L21:Q30)</f>
        <v>1580077</v>
      </c>
      <c r="M31" s="117"/>
      <c r="N31" s="117"/>
      <c r="O31" s="117"/>
      <c r="P31" s="117"/>
      <c r="Q31" s="117"/>
      <c r="R31" s="9" t="s">
        <v>0</v>
      </c>
      <c r="S31" s="120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2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2" ht="18.75">
      <c r="A33" s="2" t="s">
        <v>10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112">
        <f>IF((L16-L31)&lt;=0,0,L16-L31)</f>
        <v>0</v>
      </c>
      <c r="M33" s="112"/>
      <c r="N33" s="112"/>
      <c r="O33" s="112"/>
      <c r="P33" s="112"/>
      <c r="Q33" s="112"/>
      <c r="R33" s="9" t="s"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P33" s="1"/>
    </row>
    <row r="34" spans="1:3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6"/>
      <c r="Y35" s="21"/>
      <c r="Z35" s="107" t="s">
        <v>29</v>
      </c>
      <c r="AA35" s="107"/>
      <c r="AB35" s="107"/>
      <c r="AC35" s="107"/>
      <c r="AD35" s="107"/>
      <c r="AE35" s="13"/>
    </row>
    <row r="36" spans="1:3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6"/>
      <c r="Y36" s="108" t="s">
        <v>1</v>
      </c>
      <c r="Z36" s="109"/>
      <c r="AA36" s="110"/>
      <c r="AB36" s="111"/>
      <c r="AC36" s="111"/>
      <c r="AD36" s="111"/>
      <c r="AE36" s="109"/>
    </row>
    <row r="37" spans="1:31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6"/>
      <c r="Y37" s="3"/>
      <c r="Z37" s="5"/>
      <c r="AA37" s="18"/>
      <c r="AB37" s="19"/>
      <c r="AC37" s="19"/>
      <c r="AD37" s="19"/>
      <c r="AE37" s="20"/>
    </row>
    <row r="38" spans="1:3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6"/>
      <c r="Y38" s="104" t="s">
        <v>30</v>
      </c>
      <c r="Z38" s="105"/>
      <c r="AA38" s="6"/>
      <c r="AB38" s="6"/>
      <c r="AC38" s="6"/>
      <c r="AD38" s="6"/>
      <c r="AE38" s="7"/>
    </row>
    <row r="39" spans="1:3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6"/>
      <c r="Y39" s="104" t="s">
        <v>17</v>
      </c>
      <c r="Z39" s="105"/>
      <c r="AA39" s="6"/>
      <c r="AB39" s="6"/>
      <c r="AC39" s="6"/>
      <c r="AD39" s="6"/>
      <c r="AE39" s="7"/>
    </row>
    <row r="40" spans="1:40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6"/>
      <c r="Y40" s="8"/>
      <c r="Z40" s="10"/>
      <c r="AA40" s="9"/>
      <c r="AB40" s="9"/>
      <c r="AC40" s="9"/>
      <c r="AD40" s="9"/>
      <c r="AE40" s="10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</sheetData>
  <sheetProtection/>
  <protectedRanges>
    <protectedRange sqref="Z3 AB3 AD3 X7 C12 S21:AE31 AA36" name="範囲1"/>
  </protectedRanges>
  <mergeCells count="46">
    <mergeCell ref="S23:AE23"/>
    <mergeCell ref="S22:AE22"/>
    <mergeCell ref="S21:AE21"/>
    <mergeCell ref="S27:AE27"/>
    <mergeCell ref="S26:AE26"/>
    <mergeCell ref="S25:AE25"/>
    <mergeCell ref="S24:AE24"/>
    <mergeCell ref="S31:AE31"/>
    <mergeCell ref="S30:AE30"/>
    <mergeCell ref="S29:AE29"/>
    <mergeCell ref="S28:AE28"/>
    <mergeCell ref="C25:H25"/>
    <mergeCell ref="L31:Q31"/>
    <mergeCell ref="A12:B12"/>
    <mergeCell ref="C29:H29"/>
    <mergeCell ref="C30:H30"/>
    <mergeCell ref="D31:G31"/>
    <mergeCell ref="C28:H28"/>
    <mergeCell ref="C21:H21"/>
    <mergeCell ref="C22:H22"/>
    <mergeCell ref="C23:H23"/>
    <mergeCell ref="C24:H24"/>
    <mergeCell ref="C26:H26"/>
    <mergeCell ref="C27:H27"/>
    <mergeCell ref="X3:Y3"/>
    <mergeCell ref="T20:AD20"/>
    <mergeCell ref="L21:Q21"/>
    <mergeCell ref="C20:H20"/>
    <mergeCell ref="K20:Q20"/>
    <mergeCell ref="L16:Q16"/>
    <mergeCell ref="X7:AC7"/>
    <mergeCell ref="L28:Q28"/>
    <mergeCell ref="L24:Q24"/>
    <mergeCell ref="L25:Q25"/>
    <mergeCell ref="L26:Q26"/>
    <mergeCell ref="L27:Q27"/>
    <mergeCell ref="Y38:Z38"/>
    <mergeCell ref="Y39:Z39"/>
    <mergeCell ref="L22:Q22"/>
    <mergeCell ref="L23:Q23"/>
    <mergeCell ref="Z35:AD35"/>
    <mergeCell ref="Y36:Z36"/>
    <mergeCell ref="AA36:AE36"/>
    <mergeCell ref="L33:Q33"/>
    <mergeCell ref="L29:Q29"/>
    <mergeCell ref="L30:Q30"/>
  </mergeCells>
  <printOptions/>
  <pageMargins left="0.88" right="0.54" top="0.58" bottom="0.36" header="0.512" footer="0.28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workbookViewId="0" topLeftCell="A52">
      <selection activeCell="C88" sqref="C88"/>
    </sheetView>
  </sheetViews>
  <sheetFormatPr defaultColWidth="9.00390625" defaultRowHeight="13.5"/>
  <cols>
    <col min="1" max="1" width="41.625" style="0" customWidth="1"/>
    <col min="2" max="2" width="23.625" style="0" customWidth="1"/>
    <col min="3" max="3" width="2.875" style="0" customWidth="1"/>
    <col min="4" max="4" width="25.125" style="0" customWidth="1"/>
  </cols>
  <sheetData>
    <row r="1" spans="2:4" ht="24" customHeight="1">
      <c r="B1" s="129" t="s">
        <v>115</v>
      </c>
      <c r="C1" s="129"/>
      <c r="D1" s="96" t="str">
        <f>'収支報告書'!X7</f>
        <v>高橋　伸介</v>
      </c>
    </row>
    <row r="2" spans="1:4" ht="18.75">
      <c r="A2" s="58" t="s">
        <v>67</v>
      </c>
      <c r="B2" s="33">
        <f>'収支報告書'!L21</f>
        <v>31400</v>
      </c>
      <c r="C2" s="9" t="s">
        <v>0</v>
      </c>
      <c r="D2" s="35"/>
    </row>
    <row r="3" spans="1:4" ht="13.5">
      <c r="A3" s="2"/>
      <c r="B3" s="2"/>
      <c r="C3" s="2"/>
      <c r="D3" s="2"/>
    </row>
    <row r="4" spans="1:4" ht="13.5">
      <c r="A4" s="23" t="s">
        <v>33</v>
      </c>
      <c r="B4" s="126" t="s">
        <v>35</v>
      </c>
      <c r="C4" s="127"/>
      <c r="D4" s="23" t="s">
        <v>27</v>
      </c>
    </row>
    <row r="5" spans="1:4" ht="25.5" customHeight="1">
      <c r="A5" s="24" t="s">
        <v>153</v>
      </c>
      <c r="B5" s="34">
        <v>10000</v>
      </c>
      <c r="C5" s="25" t="s">
        <v>0</v>
      </c>
      <c r="D5" s="26"/>
    </row>
    <row r="6" spans="1:4" ht="25.5" customHeight="1">
      <c r="A6" s="24" t="s">
        <v>154</v>
      </c>
      <c r="B6" s="34">
        <v>2000</v>
      </c>
      <c r="C6" s="25" t="s">
        <v>0</v>
      </c>
      <c r="D6" s="26"/>
    </row>
    <row r="7" spans="1:4" ht="25.5" customHeight="1">
      <c r="A7" s="24" t="s">
        <v>155</v>
      </c>
      <c r="B7" s="34">
        <v>10000</v>
      </c>
      <c r="C7" s="25" t="s">
        <v>0</v>
      </c>
      <c r="D7" s="26"/>
    </row>
    <row r="8" spans="1:4" ht="25.5" customHeight="1">
      <c r="A8" s="24"/>
      <c r="B8" s="34"/>
      <c r="C8" s="25" t="s">
        <v>0</v>
      </c>
      <c r="D8" s="26"/>
    </row>
    <row r="9" spans="1:4" ht="25.5" customHeight="1">
      <c r="A9" s="26" t="s">
        <v>34</v>
      </c>
      <c r="B9" s="34">
        <f>B2-B5-B6-B7-B8</f>
        <v>9400</v>
      </c>
      <c r="C9" s="25" t="s">
        <v>0</v>
      </c>
      <c r="D9" s="26"/>
    </row>
    <row r="10" spans="1:4" ht="30" customHeight="1">
      <c r="A10" s="2"/>
      <c r="B10" s="2"/>
      <c r="C10" s="2"/>
      <c r="D10" s="2"/>
    </row>
    <row r="11" spans="1:4" ht="18.75">
      <c r="A11" s="58" t="s">
        <v>66</v>
      </c>
      <c r="B11" s="33">
        <f>'収支報告書'!L22</f>
        <v>0</v>
      </c>
      <c r="C11" s="9" t="s">
        <v>0</v>
      </c>
      <c r="D11" s="2"/>
    </row>
    <row r="12" spans="1:4" ht="13.5">
      <c r="A12" s="2"/>
      <c r="B12" s="2"/>
      <c r="C12" s="2"/>
      <c r="D12" s="2"/>
    </row>
    <row r="13" spans="1:4" ht="13.5">
      <c r="A13" s="23" t="s">
        <v>33</v>
      </c>
      <c r="B13" s="126" t="s">
        <v>35</v>
      </c>
      <c r="C13" s="127"/>
      <c r="D13" s="23" t="s">
        <v>27</v>
      </c>
    </row>
    <row r="14" spans="1:4" ht="25.5" customHeight="1">
      <c r="A14" s="24"/>
      <c r="B14" s="34"/>
      <c r="C14" s="25" t="s">
        <v>0</v>
      </c>
      <c r="D14" s="26"/>
    </row>
    <row r="15" spans="1:4" ht="25.5" customHeight="1">
      <c r="A15" s="24"/>
      <c r="B15" s="34"/>
      <c r="C15" s="25" t="s">
        <v>0</v>
      </c>
      <c r="D15" s="26"/>
    </row>
    <row r="16" spans="1:4" ht="25.5" customHeight="1">
      <c r="A16" s="26"/>
      <c r="B16" s="34"/>
      <c r="C16" s="25" t="s">
        <v>0</v>
      </c>
      <c r="D16" s="26"/>
    </row>
    <row r="17" spans="1:4" ht="25.5" customHeight="1">
      <c r="A17" s="26"/>
      <c r="B17" s="34"/>
      <c r="C17" s="25" t="s">
        <v>0</v>
      </c>
      <c r="D17" s="26"/>
    </row>
    <row r="18" spans="1:4" ht="25.5" customHeight="1">
      <c r="A18" s="26" t="s">
        <v>34</v>
      </c>
      <c r="B18" s="34">
        <f>B11-B14-B15-B16-B17</f>
        <v>0</v>
      </c>
      <c r="C18" s="25" t="s">
        <v>0</v>
      </c>
      <c r="D18" s="26"/>
    </row>
    <row r="19" spans="1:4" ht="30" customHeight="1">
      <c r="A19" s="2"/>
      <c r="B19" s="2"/>
      <c r="C19" s="2"/>
      <c r="D19" s="2"/>
    </row>
    <row r="20" spans="1:4" ht="18.75">
      <c r="A20" s="58" t="s">
        <v>65</v>
      </c>
      <c r="B20" s="33">
        <f>'収支報告書'!L23</f>
        <v>4841</v>
      </c>
      <c r="C20" s="9" t="s">
        <v>0</v>
      </c>
      <c r="D20" s="2"/>
    </row>
    <row r="21" spans="1:4" ht="13.5">
      <c r="A21" s="2"/>
      <c r="B21" s="2"/>
      <c r="C21" s="2"/>
      <c r="D21" s="2"/>
    </row>
    <row r="22" spans="1:4" ht="13.5">
      <c r="A22" s="23" t="s">
        <v>33</v>
      </c>
      <c r="B22" s="126" t="s">
        <v>35</v>
      </c>
      <c r="C22" s="127"/>
      <c r="D22" s="23" t="s">
        <v>27</v>
      </c>
    </row>
    <row r="23" spans="1:4" ht="25.5" customHeight="1">
      <c r="A23" s="24" t="s">
        <v>156</v>
      </c>
      <c r="B23" s="34">
        <v>2052</v>
      </c>
      <c r="C23" s="25" t="s">
        <v>0</v>
      </c>
      <c r="D23" s="26"/>
    </row>
    <row r="24" spans="1:4" ht="25.5" customHeight="1">
      <c r="A24" s="26" t="s">
        <v>157</v>
      </c>
      <c r="B24" s="34">
        <v>2789</v>
      </c>
      <c r="C24" s="25" t="s">
        <v>0</v>
      </c>
      <c r="D24" s="26"/>
    </row>
    <row r="25" spans="1:4" ht="25.5" customHeight="1">
      <c r="A25" s="26"/>
      <c r="B25" s="34"/>
      <c r="C25" s="25" t="s">
        <v>0</v>
      </c>
      <c r="D25" s="26"/>
    </row>
    <row r="26" spans="1:4" ht="25.5" customHeight="1">
      <c r="A26" s="26"/>
      <c r="B26" s="34"/>
      <c r="C26" s="25" t="s">
        <v>0</v>
      </c>
      <c r="D26" s="26"/>
    </row>
    <row r="27" spans="1:4" ht="25.5" customHeight="1">
      <c r="A27" s="26" t="s">
        <v>34</v>
      </c>
      <c r="B27" s="34">
        <f>B20-B23-B24-B25-B26</f>
        <v>0</v>
      </c>
      <c r="C27" s="25" t="s">
        <v>0</v>
      </c>
      <c r="D27" s="26"/>
    </row>
    <row r="28" spans="1:4" ht="30" customHeight="1">
      <c r="A28" s="2"/>
      <c r="B28" s="2"/>
      <c r="C28" s="2"/>
      <c r="D28" s="2"/>
    </row>
    <row r="29" spans="1:4" ht="18.75">
      <c r="A29" s="58" t="s">
        <v>64</v>
      </c>
      <c r="B29" s="33">
        <f>'収支報告書'!L24</f>
        <v>106724</v>
      </c>
      <c r="C29" s="9" t="s">
        <v>0</v>
      </c>
      <c r="D29" s="2"/>
    </row>
    <row r="30" spans="1:4" ht="13.5">
      <c r="A30" s="2"/>
      <c r="B30" s="2"/>
      <c r="C30" s="2"/>
      <c r="D30" s="2"/>
    </row>
    <row r="31" spans="1:4" ht="13.5">
      <c r="A31" s="23" t="s">
        <v>33</v>
      </c>
      <c r="B31" s="126" t="s">
        <v>35</v>
      </c>
      <c r="C31" s="127"/>
      <c r="D31" s="23" t="s">
        <v>27</v>
      </c>
    </row>
    <row r="32" spans="1:4" ht="25.5" customHeight="1">
      <c r="A32" s="24" t="s">
        <v>158</v>
      </c>
      <c r="B32" s="34">
        <v>43669</v>
      </c>
      <c r="C32" s="25" t="s">
        <v>0</v>
      </c>
      <c r="D32" s="26"/>
    </row>
    <row r="33" spans="1:4" ht="25.5" customHeight="1">
      <c r="A33" s="26" t="s">
        <v>159</v>
      </c>
      <c r="B33" s="34">
        <v>43175</v>
      </c>
      <c r="C33" s="25" t="s">
        <v>0</v>
      </c>
      <c r="D33" s="26"/>
    </row>
    <row r="34" spans="1:4" ht="25.5" customHeight="1">
      <c r="A34" s="26" t="s">
        <v>160</v>
      </c>
      <c r="B34" s="34">
        <v>5880</v>
      </c>
      <c r="C34" s="25" t="s">
        <v>0</v>
      </c>
      <c r="D34" s="26"/>
    </row>
    <row r="35" spans="1:4" ht="25.5" customHeight="1">
      <c r="A35" s="26"/>
      <c r="B35" s="34"/>
      <c r="C35" s="25" t="s">
        <v>0</v>
      </c>
      <c r="D35" s="26"/>
    </row>
    <row r="36" spans="1:4" ht="25.5" customHeight="1">
      <c r="A36" s="26" t="s">
        <v>34</v>
      </c>
      <c r="B36" s="34">
        <f>B29-B32-B33-B34-B35</f>
        <v>14000</v>
      </c>
      <c r="C36" s="25" t="s">
        <v>0</v>
      </c>
      <c r="D36" s="26"/>
    </row>
    <row r="37" spans="1:3" ht="30" customHeight="1">
      <c r="A37" s="6"/>
      <c r="B37" s="95"/>
      <c r="C37" s="95"/>
    </row>
    <row r="38" spans="1:4" ht="18.75">
      <c r="A38" s="58" t="s">
        <v>68</v>
      </c>
      <c r="B38" s="33">
        <f>'収支報告書'!L25</f>
        <v>781350</v>
      </c>
      <c r="C38" s="9" t="s">
        <v>0</v>
      </c>
      <c r="D38" s="2"/>
    </row>
    <row r="39" spans="1:4" ht="13.5">
      <c r="A39" s="2"/>
      <c r="B39" s="2"/>
      <c r="C39" s="2"/>
      <c r="D39" s="2"/>
    </row>
    <row r="40" spans="1:4" ht="13.5">
      <c r="A40" s="23" t="s">
        <v>33</v>
      </c>
      <c r="B40" s="126" t="s">
        <v>35</v>
      </c>
      <c r="C40" s="127"/>
      <c r="D40" s="23" t="s">
        <v>27</v>
      </c>
    </row>
    <row r="41" spans="1:4" ht="25.5" customHeight="1">
      <c r="A41" s="24" t="s">
        <v>161</v>
      </c>
      <c r="B41" s="34">
        <v>778850</v>
      </c>
      <c r="C41" s="25" t="s">
        <v>0</v>
      </c>
      <c r="D41" s="26"/>
    </row>
    <row r="42" spans="1:4" ht="25.5" customHeight="1">
      <c r="A42" s="26" t="s">
        <v>162</v>
      </c>
      <c r="B42" s="34">
        <v>2500</v>
      </c>
      <c r="C42" s="25" t="s">
        <v>0</v>
      </c>
      <c r="D42" s="26"/>
    </row>
    <row r="43" spans="1:4" ht="25.5" customHeight="1">
      <c r="A43" s="26"/>
      <c r="B43" s="34"/>
      <c r="C43" s="25" t="s">
        <v>0</v>
      </c>
      <c r="D43" s="26"/>
    </row>
    <row r="44" spans="1:4" ht="25.5" customHeight="1">
      <c r="A44" s="26"/>
      <c r="B44" s="34"/>
      <c r="C44" s="25" t="s">
        <v>0</v>
      </c>
      <c r="D44" s="26"/>
    </row>
    <row r="45" spans="1:4" ht="25.5" customHeight="1">
      <c r="A45" s="26" t="s">
        <v>34</v>
      </c>
      <c r="B45" s="34">
        <f>B38-B41-B42-B43-B44</f>
        <v>0</v>
      </c>
      <c r="C45" s="25" t="s">
        <v>0</v>
      </c>
      <c r="D45" s="26"/>
    </row>
    <row r="46" spans="1:4" ht="24" customHeight="1">
      <c r="A46" s="6"/>
      <c r="B46" s="129" t="s">
        <v>115</v>
      </c>
      <c r="C46" s="129"/>
      <c r="D46" s="96" t="str">
        <f>'収支報告書'!X7</f>
        <v>高橋　伸介</v>
      </c>
    </row>
    <row r="47" spans="1:4" ht="18.75">
      <c r="A47" s="58" t="s">
        <v>71</v>
      </c>
      <c r="B47" s="33">
        <f>'収支報告書'!L26</f>
        <v>0</v>
      </c>
      <c r="C47" s="9" t="s">
        <v>0</v>
      </c>
      <c r="D47" s="35"/>
    </row>
    <row r="48" spans="1:4" ht="13.5">
      <c r="A48" s="2"/>
      <c r="B48" s="2"/>
      <c r="C48" s="2"/>
      <c r="D48" s="2"/>
    </row>
    <row r="49" spans="1:4" ht="13.5">
      <c r="A49" s="23" t="s">
        <v>33</v>
      </c>
      <c r="B49" s="126" t="s">
        <v>35</v>
      </c>
      <c r="C49" s="127"/>
      <c r="D49" s="23" t="s">
        <v>27</v>
      </c>
    </row>
    <row r="50" spans="1:4" ht="25.5" customHeight="1">
      <c r="A50" s="24"/>
      <c r="B50" s="34"/>
      <c r="C50" s="25" t="s">
        <v>0</v>
      </c>
      <c r="D50" s="26"/>
    </row>
    <row r="51" spans="1:4" ht="25.5" customHeight="1">
      <c r="A51" s="26"/>
      <c r="B51" s="34"/>
      <c r="C51" s="25" t="s">
        <v>0</v>
      </c>
      <c r="D51" s="26"/>
    </row>
    <row r="52" spans="1:4" ht="25.5" customHeight="1">
      <c r="A52" s="26"/>
      <c r="B52" s="34"/>
      <c r="C52" s="25" t="s">
        <v>0</v>
      </c>
      <c r="D52" s="26"/>
    </row>
    <row r="53" spans="1:4" ht="25.5" customHeight="1">
      <c r="A53" s="26"/>
      <c r="B53" s="34"/>
      <c r="C53" s="25" t="s">
        <v>0</v>
      </c>
      <c r="D53" s="26"/>
    </row>
    <row r="54" spans="1:4" ht="25.5" customHeight="1">
      <c r="A54" s="26" t="s">
        <v>34</v>
      </c>
      <c r="B54" s="34">
        <f>B47-B50-B51-B52-B53</f>
        <v>0</v>
      </c>
      <c r="C54" s="25" t="s">
        <v>0</v>
      </c>
      <c r="D54" s="26"/>
    </row>
    <row r="55" spans="1:4" ht="30" customHeight="1">
      <c r="A55" s="2"/>
      <c r="B55" s="2"/>
      <c r="C55" s="2"/>
      <c r="D55" s="2"/>
    </row>
    <row r="56" spans="1:4" ht="18.75">
      <c r="A56" s="58" t="s">
        <v>63</v>
      </c>
      <c r="B56" s="33">
        <f>'収支報告書'!L27</f>
        <v>106810</v>
      </c>
      <c r="C56" s="9" t="s">
        <v>0</v>
      </c>
      <c r="D56" s="2"/>
    </row>
    <row r="57" spans="1:4" ht="13.5">
      <c r="A57" s="2"/>
      <c r="B57" s="2"/>
      <c r="C57" s="2"/>
      <c r="D57" s="2"/>
    </row>
    <row r="58" spans="1:4" ht="13.5">
      <c r="A58" s="23" t="s">
        <v>33</v>
      </c>
      <c r="B58" s="126" t="s">
        <v>35</v>
      </c>
      <c r="C58" s="127"/>
      <c r="D58" s="23" t="s">
        <v>27</v>
      </c>
    </row>
    <row r="59" spans="1:4" ht="25.5" customHeight="1">
      <c r="A59" s="24" t="s">
        <v>163</v>
      </c>
      <c r="B59" s="34">
        <v>106810</v>
      </c>
      <c r="C59" s="25" t="s">
        <v>0</v>
      </c>
      <c r="D59" s="26"/>
    </row>
    <row r="60" spans="1:4" ht="25.5" customHeight="1">
      <c r="A60" s="26"/>
      <c r="B60" s="34"/>
      <c r="C60" s="25" t="s">
        <v>0</v>
      </c>
      <c r="D60" s="26"/>
    </row>
    <row r="61" spans="1:4" ht="25.5" customHeight="1">
      <c r="A61" s="26"/>
      <c r="B61" s="34"/>
      <c r="C61" s="25" t="s">
        <v>0</v>
      </c>
      <c r="D61" s="26"/>
    </row>
    <row r="62" spans="1:4" ht="25.5" customHeight="1">
      <c r="A62" s="26"/>
      <c r="B62" s="34"/>
      <c r="C62" s="25" t="s">
        <v>0</v>
      </c>
      <c r="D62" s="26"/>
    </row>
    <row r="63" spans="1:4" ht="25.5" customHeight="1">
      <c r="A63" s="26" t="s">
        <v>34</v>
      </c>
      <c r="B63" s="34">
        <f>B56-B59-B60-B61-B62</f>
        <v>0</v>
      </c>
      <c r="C63" s="25" t="s">
        <v>0</v>
      </c>
      <c r="D63" s="26"/>
    </row>
    <row r="64" spans="1:4" ht="30" customHeight="1">
      <c r="A64" s="2"/>
      <c r="B64" s="2"/>
      <c r="C64" s="2"/>
      <c r="D64" s="2"/>
    </row>
    <row r="65" spans="1:4" ht="18.75">
      <c r="A65" s="58" t="s">
        <v>62</v>
      </c>
      <c r="B65" s="33">
        <f>'収支報告書'!L28</f>
        <v>255381</v>
      </c>
      <c r="C65" s="9" t="s">
        <v>0</v>
      </c>
      <c r="D65" s="2"/>
    </row>
    <row r="66" spans="1:4" ht="13.5">
      <c r="A66" s="2"/>
      <c r="B66" s="2"/>
      <c r="C66" s="2"/>
      <c r="D66" s="2"/>
    </row>
    <row r="67" spans="1:4" ht="13.5">
      <c r="A67" s="23" t="s">
        <v>33</v>
      </c>
      <c r="B67" s="126" t="s">
        <v>35</v>
      </c>
      <c r="C67" s="127"/>
      <c r="D67" s="23" t="s">
        <v>27</v>
      </c>
    </row>
    <row r="68" spans="1:4" ht="25.5" customHeight="1">
      <c r="A68" s="24" t="s">
        <v>164</v>
      </c>
      <c r="B68" s="34">
        <v>51117</v>
      </c>
      <c r="C68" s="25" t="s">
        <v>0</v>
      </c>
      <c r="D68" s="26"/>
    </row>
    <row r="69" spans="1:4" ht="25.5" customHeight="1">
      <c r="A69" s="24" t="s">
        <v>165</v>
      </c>
      <c r="B69" s="34">
        <v>70000</v>
      </c>
      <c r="C69" s="25" t="s">
        <v>0</v>
      </c>
      <c r="D69" s="26"/>
    </row>
    <row r="70" spans="1:4" ht="25.5" customHeight="1">
      <c r="A70" s="24" t="s">
        <v>166</v>
      </c>
      <c r="B70" s="34">
        <v>80569</v>
      </c>
      <c r="C70" s="25" t="s">
        <v>0</v>
      </c>
      <c r="D70" s="26"/>
    </row>
    <row r="71" spans="1:4" ht="25.5" customHeight="1">
      <c r="A71" s="26"/>
      <c r="B71" s="34"/>
      <c r="C71" s="25" t="s">
        <v>0</v>
      </c>
      <c r="D71" s="26"/>
    </row>
    <row r="72" spans="1:4" ht="25.5" customHeight="1">
      <c r="A72" s="26" t="s">
        <v>34</v>
      </c>
      <c r="B72" s="34">
        <f>B65-B68-B69-B70-B71</f>
        <v>53695</v>
      </c>
      <c r="C72" s="25" t="s">
        <v>0</v>
      </c>
      <c r="D72" s="26"/>
    </row>
    <row r="73" spans="1:4" ht="30" customHeight="1">
      <c r="A73" s="6"/>
      <c r="B73" s="6"/>
      <c r="C73" s="27"/>
      <c r="D73" s="6"/>
    </row>
    <row r="74" spans="1:4" ht="18.75">
      <c r="A74" s="58" t="s">
        <v>61</v>
      </c>
      <c r="B74" s="33">
        <f>'収支報告書'!L29</f>
        <v>0</v>
      </c>
      <c r="C74" s="9" t="s">
        <v>0</v>
      </c>
      <c r="D74" s="2"/>
    </row>
    <row r="75" spans="1:4" ht="13.5">
      <c r="A75" s="2"/>
      <c r="B75" s="2"/>
      <c r="C75" s="2"/>
      <c r="D75" s="2"/>
    </row>
    <row r="76" spans="1:4" ht="13.5">
      <c r="A76" s="23" t="s">
        <v>33</v>
      </c>
      <c r="B76" s="126" t="s">
        <v>35</v>
      </c>
      <c r="C76" s="127"/>
      <c r="D76" s="23" t="s">
        <v>27</v>
      </c>
    </row>
    <row r="77" spans="1:4" ht="25.5" customHeight="1">
      <c r="A77" s="24"/>
      <c r="B77" s="34"/>
      <c r="C77" s="25" t="s">
        <v>0</v>
      </c>
      <c r="D77" s="26"/>
    </row>
    <row r="78" spans="1:4" ht="25.5" customHeight="1">
      <c r="A78" s="24"/>
      <c r="B78" s="34"/>
      <c r="C78" s="25" t="s">
        <v>0</v>
      </c>
      <c r="D78" s="26"/>
    </row>
    <row r="79" spans="1:4" ht="25.5" customHeight="1">
      <c r="A79" s="24"/>
      <c r="B79" s="34"/>
      <c r="C79" s="25" t="s">
        <v>0</v>
      </c>
      <c r="D79" s="26"/>
    </row>
    <row r="80" spans="1:4" ht="25.5" customHeight="1">
      <c r="A80" s="26"/>
      <c r="B80" s="34"/>
      <c r="C80" s="25" t="s">
        <v>0</v>
      </c>
      <c r="D80" s="26"/>
    </row>
    <row r="81" spans="1:4" ht="25.5" customHeight="1">
      <c r="A81" s="26" t="s">
        <v>34</v>
      </c>
      <c r="B81" s="34">
        <f>B74-B77-B78-B79-B80</f>
        <v>0</v>
      </c>
      <c r="C81" s="25" t="s">
        <v>0</v>
      </c>
      <c r="D81" s="26"/>
    </row>
    <row r="82" spans="1:4" ht="30" customHeight="1">
      <c r="A82" s="2"/>
      <c r="B82" s="2"/>
      <c r="C82" s="2"/>
      <c r="D82" s="2"/>
    </row>
    <row r="83" spans="1:4" ht="18.75">
      <c r="A83" s="57" t="s">
        <v>60</v>
      </c>
      <c r="B83" s="33">
        <f>'収支報告書'!L30</f>
        <v>293571</v>
      </c>
      <c r="C83" s="9" t="s">
        <v>0</v>
      </c>
      <c r="D83" s="2"/>
    </row>
    <row r="84" spans="1:4" ht="13.5">
      <c r="A84" s="2"/>
      <c r="B84" s="2"/>
      <c r="C84" s="2"/>
      <c r="D84" s="2"/>
    </row>
    <row r="85" spans="1:4" ht="13.5">
      <c r="A85" s="23" t="s">
        <v>33</v>
      </c>
      <c r="B85" s="126" t="s">
        <v>35</v>
      </c>
      <c r="C85" s="127"/>
      <c r="D85" s="23" t="s">
        <v>27</v>
      </c>
    </row>
    <row r="86" spans="1:4" ht="25.5" customHeight="1">
      <c r="A86" s="24" t="s">
        <v>167</v>
      </c>
      <c r="B86" s="34">
        <v>83444</v>
      </c>
      <c r="C86" s="25" t="s">
        <v>0</v>
      </c>
      <c r="D86" s="26"/>
    </row>
    <row r="87" spans="1:4" ht="25.5" customHeight="1">
      <c r="A87" s="24" t="s">
        <v>168</v>
      </c>
      <c r="B87" s="34">
        <v>61918</v>
      </c>
      <c r="C87" s="25" t="s">
        <v>0</v>
      </c>
      <c r="D87" s="26"/>
    </row>
    <row r="88" spans="1:4" ht="25.5" customHeight="1">
      <c r="A88" s="26" t="s">
        <v>170</v>
      </c>
      <c r="B88" s="34">
        <v>101100</v>
      </c>
      <c r="C88" s="25" t="s">
        <v>0</v>
      </c>
      <c r="D88" s="26"/>
    </row>
    <row r="89" spans="1:4" ht="25.5" customHeight="1">
      <c r="A89" s="26" t="s">
        <v>169</v>
      </c>
      <c r="B89" s="34">
        <v>13999</v>
      </c>
      <c r="C89" s="25" t="s">
        <v>0</v>
      </c>
      <c r="D89" s="26"/>
    </row>
    <row r="90" spans="1:4" ht="25.5" customHeight="1">
      <c r="A90" s="26" t="s">
        <v>34</v>
      </c>
      <c r="B90" s="34">
        <f>B83-B86-B87-B88-B89</f>
        <v>33110</v>
      </c>
      <c r="C90" s="25" t="s">
        <v>0</v>
      </c>
      <c r="D90" s="26"/>
    </row>
    <row r="92" spans="1:3" ht="18.75">
      <c r="A92" s="28"/>
      <c r="B92" s="29"/>
      <c r="C92" s="29"/>
    </row>
    <row r="93" spans="1:3" ht="13.5">
      <c r="A93" s="29"/>
      <c r="B93" s="29"/>
      <c r="C93" s="29"/>
    </row>
    <row r="94" spans="1:3" ht="13.5">
      <c r="A94" s="30"/>
      <c r="B94" s="128"/>
      <c r="C94" s="128"/>
    </row>
    <row r="95" spans="1:3" ht="13.5">
      <c r="A95" s="31"/>
      <c r="B95" s="29"/>
      <c r="C95" s="32"/>
    </row>
    <row r="96" spans="1:3" ht="13.5">
      <c r="A96" s="31"/>
      <c r="B96" s="29"/>
      <c r="C96" s="32"/>
    </row>
    <row r="97" spans="1:3" ht="13.5">
      <c r="A97" s="29"/>
      <c r="B97" s="29"/>
      <c r="C97" s="32"/>
    </row>
    <row r="98" spans="1:3" ht="13.5">
      <c r="A98" s="29"/>
      <c r="B98" s="29"/>
      <c r="C98" s="32"/>
    </row>
    <row r="99" spans="1:3" ht="13.5">
      <c r="A99" s="29"/>
      <c r="B99" s="29"/>
      <c r="C99" s="32"/>
    </row>
    <row r="100" spans="1:3" ht="13.5">
      <c r="A100" s="1"/>
      <c r="B100" s="1"/>
      <c r="C100" s="1"/>
    </row>
    <row r="101" spans="1:3" ht="18.75">
      <c r="A101" s="28"/>
      <c r="B101" s="29"/>
      <c r="C101" s="29"/>
    </row>
    <row r="102" spans="1:3" ht="13.5">
      <c r="A102" s="29"/>
      <c r="B102" s="29"/>
      <c r="C102" s="29"/>
    </row>
    <row r="103" spans="1:3" ht="13.5">
      <c r="A103" s="30"/>
      <c r="B103" s="128"/>
      <c r="C103" s="128"/>
    </row>
    <row r="104" spans="1:3" ht="13.5">
      <c r="A104" s="31"/>
      <c r="B104" s="29"/>
      <c r="C104" s="32"/>
    </row>
    <row r="105" spans="1:3" ht="13.5">
      <c r="A105" s="31"/>
      <c r="B105" s="29"/>
      <c r="C105" s="32"/>
    </row>
    <row r="106" spans="1:3" ht="13.5">
      <c r="A106" s="29"/>
      <c r="B106" s="29"/>
      <c r="C106" s="32"/>
    </row>
    <row r="107" spans="1:3" ht="13.5">
      <c r="A107" s="29"/>
      <c r="B107" s="29"/>
      <c r="C107" s="32"/>
    </row>
    <row r="108" spans="1:3" ht="13.5">
      <c r="A108" s="29"/>
      <c r="B108" s="29"/>
      <c r="C108" s="32"/>
    </row>
  </sheetData>
  <sheetProtection formatCells="0"/>
  <protectedRanges>
    <protectedRange sqref="A32:B35 D32:D36 A41:B44 D5:D9 A50:B53 D50:D54 A59:B62 D59:D63 A68:B71 D68:D72 A77:B80 D77:D81 A86:B89 D86:D90 A23:B26 D23:D27 A14:B17 D14:D18 A5:B8 D41:D45" name="範囲1"/>
  </protectedRanges>
  <mergeCells count="14">
    <mergeCell ref="B1:C1"/>
    <mergeCell ref="B46:C46"/>
    <mergeCell ref="B4:C4"/>
    <mergeCell ref="B13:C13"/>
    <mergeCell ref="B22:C22"/>
    <mergeCell ref="B31:C31"/>
    <mergeCell ref="B40:C40"/>
    <mergeCell ref="B85:C85"/>
    <mergeCell ref="B94:C94"/>
    <mergeCell ref="B103:C103"/>
    <mergeCell ref="B49:C49"/>
    <mergeCell ref="B58:C58"/>
    <mergeCell ref="B67:C67"/>
    <mergeCell ref="B76:C76"/>
  </mergeCells>
  <printOptions/>
  <pageMargins left="1.09" right="0.75" top="0.91" bottom="0.45" header="0.31" footer="0.21"/>
  <pageSetup horizontalDpi="600" verticalDpi="600" orientation="portrait" paperSize="9" scale="81" r:id="rId1"/>
  <headerFooter alignWithMargins="0">
    <oddHeader>&amp;L&amp;"ＭＳ 明朝,標準"規定外様式第4号&amp;C&amp;"ＭＳ Ｐゴシック,太字"&amp;14政務調査費支出内訳書</oddHeader>
  </headerFooter>
  <rowBreaks count="2" manualBreakCount="2">
    <brk id="45" max="3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02"/>
  <sheetViews>
    <sheetView view="pageBreakPreview" zoomScale="60" workbookViewId="0" topLeftCell="A1">
      <selection activeCell="K27" sqref="K27"/>
    </sheetView>
  </sheetViews>
  <sheetFormatPr defaultColWidth="9.00390625" defaultRowHeight="13.5"/>
  <cols>
    <col min="1" max="1" width="24.125" style="0" customWidth="1"/>
    <col min="3" max="3" width="15.75390625" style="0" customWidth="1"/>
    <col min="4" max="4" width="9.125" style="0" customWidth="1"/>
    <col min="5" max="5" width="20.00390625" style="0" customWidth="1"/>
    <col min="7" max="7" width="14.625" style="0" customWidth="1"/>
  </cols>
  <sheetData>
    <row r="1" ht="14.25">
      <c r="A1" s="59" t="s">
        <v>72</v>
      </c>
    </row>
    <row r="2" ht="14.25">
      <c r="A2" s="60"/>
    </row>
    <row r="3" spans="1:8" ht="14.25">
      <c r="A3" s="130" t="s">
        <v>73</v>
      </c>
      <c r="B3" s="130"/>
      <c r="C3" s="130"/>
      <c r="D3" s="130"/>
      <c r="E3" s="130"/>
      <c r="F3" s="130"/>
      <c r="G3" s="130"/>
      <c r="H3" s="130"/>
    </row>
    <row r="4" ht="14.25">
      <c r="A4" s="60"/>
    </row>
    <row r="5" ht="14.25">
      <c r="A5" s="60"/>
    </row>
    <row r="6" spans="1:7" ht="53.25" customHeight="1">
      <c r="A6" s="62" t="s">
        <v>74</v>
      </c>
      <c r="B6" s="136" t="str">
        <f>'収支報告書'!C21</f>
        <v>研究研修費</v>
      </c>
      <c r="C6" s="137"/>
      <c r="D6" s="137"/>
      <c r="E6" s="137"/>
      <c r="F6" s="137"/>
      <c r="G6" s="138"/>
    </row>
    <row r="7" spans="1:7" ht="53.25" customHeight="1">
      <c r="A7" s="62" t="s">
        <v>75</v>
      </c>
      <c r="B7" s="132" t="s">
        <v>77</v>
      </c>
      <c r="C7" s="133"/>
      <c r="D7" s="134">
        <f>'収支報告書'!L21</f>
        <v>31400</v>
      </c>
      <c r="E7" s="135"/>
      <c r="F7" s="63" t="s">
        <v>0</v>
      </c>
      <c r="G7" s="61"/>
    </row>
    <row r="8" ht="14.25">
      <c r="A8" s="60" t="s">
        <v>76</v>
      </c>
    </row>
    <row r="67" ht="14.25">
      <c r="A67" s="59" t="s">
        <v>72</v>
      </c>
    </row>
    <row r="68" ht="14.25">
      <c r="A68" s="60"/>
    </row>
    <row r="69" spans="1:8" ht="14.25">
      <c r="A69" s="130" t="s">
        <v>73</v>
      </c>
      <c r="B69" s="130"/>
      <c r="C69" s="130"/>
      <c r="D69" s="130"/>
      <c r="E69" s="130"/>
      <c r="F69" s="130"/>
      <c r="G69" s="130"/>
      <c r="H69" s="130"/>
    </row>
    <row r="70" ht="14.25">
      <c r="A70" s="60"/>
    </row>
    <row r="71" ht="14.25">
      <c r="A71" s="60"/>
    </row>
    <row r="72" spans="1:7" ht="53.25" customHeight="1">
      <c r="A72" s="62" t="s">
        <v>74</v>
      </c>
      <c r="B72" s="131" t="str">
        <f>'収支報告書'!C22</f>
        <v>調査旅費</v>
      </c>
      <c r="C72" s="131"/>
      <c r="D72" s="131"/>
      <c r="E72" s="131"/>
      <c r="F72" s="131"/>
      <c r="G72" s="131"/>
    </row>
    <row r="73" spans="1:7" ht="53.25" customHeight="1">
      <c r="A73" s="62" t="s">
        <v>75</v>
      </c>
      <c r="B73" s="132" t="s">
        <v>77</v>
      </c>
      <c r="C73" s="133"/>
      <c r="D73" s="134">
        <f>'収支報告書'!L22</f>
        <v>0</v>
      </c>
      <c r="E73" s="135"/>
      <c r="F73" s="63" t="s">
        <v>0</v>
      </c>
      <c r="G73" s="61"/>
    </row>
    <row r="74" ht="14.25">
      <c r="A74" s="60" t="s">
        <v>76</v>
      </c>
    </row>
    <row r="133" ht="14.25">
      <c r="A133" s="59" t="s">
        <v>72</v>
      </c>
    </row>
    <row r="134" ht="14.25">
      <c r="A134" s="60"/>
    </row>
    <row r="135" spans="1:8" ht="14.25">
      <c r="A135" s="130" t="s">
        <v>73</v>
      </c>
      <c r="B135" s="130"/>
      <c r="C135" s="130"/>
      <c r="D135" s="130"/>
      <c r="E135" s="130"/>
      <c r="F135" s="130"/>
      <c r="G135" s="130"/>
      <c r="H135" s="130"/>
    </row>
    <row r="136" ht="14.25">
      <c r="A136" s="60"/>
    </row>
    <row r="137" ht="14.25">
      <c r="A137" s="60"/>
    </row>
    <row r="138" spans="1:7" ht="54" customHeight="1">
      <c r="A138" s="62" t="s">
        <v>74</v>
      </c>
      <c r="B138" s="131" t="str">
        <f>'収支報告書'!C23</f>
        <v>資料作成費</v>
      </c>
      <c r="C138" s="131"/>
      <c r="D138" s="131"/>
      <c r="E138" s="131"/>
      <c r="F138" s="131"/>
      <c r="G138" s="131"/>
    </row>
    <row r="139" spans="1:7" ht="54" customHeight="1">
      <c r="A139" s="62" t="s">
        <v>75</v>
      </c>
      <c r="B139" s="132" t="s">
        <v>77</v>
      </c>
      <c r="C139" s="133"/>
      <c r="D139" s="134">
        <f>'収支報告書'!L23</f>
        <v>4841</v>
      </c>
      <c r="E139" s="135"/>
      <c r="F139" s="63" t="s">
        <v>0</v>
      </c>
      <c r="G139" s="61"/>
    </row>
    <row r="140" ht="14.25">
      <c r="A140" s="60" t="s">
        <v>76</v>
      </c>
    </row>
    <row r="199" ht="14.25">
      <c r="A199" s="59" t="s">
        <v>72</v>
      </c>
    </row>
    <row r="200" ht="14.25">
      <c r="A200" s="60"/>
    </row>
    <row r="201" spans="1:8" ht="14.25">
      <c r="A201" s="130" t="s">
        <v>73</v>
      </c>
      <c r="B201" s="130"/>
      <c r="C201" s="130"/>
      <c r="D201" s="130"/>
      <c r="E201" s="130"/>
      <c r="F201" s="130"/>
      <c r="G201" s="130"/>
      <c r="H201" s="130"/>
    </row>
    <row r="202" ht="14.25">
      <c r="A202" s="60"/>
    </row>
    <row r="203" ht="14.25">
      <c r="A203" s="60"/>
    </row>
    <row r="204" spans="1:7" ht="54" customHeight="1">
      <c r="A204" s="62" t="s">
        <v>74</v>
      </c>
      <c r="B204" s="131" t="str">
        <f>'収支報告書'!C24</f>
        <v>資料購入費</v>
      </c>
      <c r="C204" s="131"/>
      <c r="D204" s="131"/>
      <c r="E204" s="131"/>
      <c r="F204" s="131"/>
      <c r="G204" s="131"/>
    </row>
    <row r="205" spans="1:7" ht="54" customHeight="1">
      <c r="A205" s="62" t="s">
        <v>75</v>
      </c>
      <c r="B205" s="132" t="s">
        <v>77</v>
      </c>
      <c r="C205" s="133"/>
      <c r="D205" s="134">
        <f>'収支報告書'!L24</f>
        <v>106724</v>
      </c>
      <c r="E205" s="135"/>
      <c r="F205" s="63" t="s">
        <v>0</v>
      </c>
      <c r="G205" s="61"/>
    </row>
    <row r="206" ht="14.25">
      <c r="A206" s="60" t="s">
        <v>76</v>
      </c>
    </row>
    <row r="265" ht="14.25">
      <c r="A265" s="59" t="s">
        <v>72</v>
      </c>
    </row>
    <row r="266" ht="14.25">
      <c r="A266" s="60"/>
    </row>
    <row r="267" spans="1:8" ht="14.25">
      <c r="A267" s="130" t="s">
        <v>73</v>
      </c>
      <c r="B267" s="130"/>
      <c r="C267" s="130"/>
      <c r="D267" s="130"/>
      <c r="E267" s="130"/>
      <c r="F267" s="130"/>
      <c r="G267" s="130"/>
      <c r="H267" s="130"/>
    </row>
    <row r="268" ht="14.25">
      <c r="A268" s="60"/>
    </row>
    <row r="269" ht="14.25">
      <c r="A269" s="60"/>
    </row>
    <row r="270" spans="1:7" ht="54" customHeight="1">
      <c r="A270" s="62" t="s">
        <v>74</v>
      </c>
      <c r="B270" s="131" t="str">
        <f>'収支報告書'!C25</f>
        <v>広報費</v>
      </c>
      <c r="C270" s="131"/>
      <c r="D270" s="131"/>
      <c r="E270" s="131"/>
      <c r="F270" s="131"/>
      <c r="G270" s="131"/>
    </row>
    <row r="271" spans="1:7" ht="54" customHeight="1">
      <c r="A271" s="62" t="s">
        <v>75</v>
      </c>
      <c r="B271" s="132" t="s">
        <v>77</v>
      </c>
      <c r="C271" s="133"/>
      <c r="D271" s="134">
        <f>'収支報告書'!L25</f>
        <v>781350</v>
      </c>
      <c r="E271" s="135"/>
      <c r="F271" s="63" t="s">
        <v>0</v>
      </c>
      <c r="G271" s="61"/>
    </row>
    <row r="272" ht="14.25">
      <c r="A272" s="60" t="s">
        <v>76</v>
      </c>
    </row>
    <row r="331" ht="14.25">
      <c r="A331" s="59" t="s">
        <v>72</v>
      </c>
    </row>
    <row r="332" ht="14.25">
      <c r="A332" s="60"/>
    </row>
    <row r="333" spans="1:8" ht="14.25">
      <c r="A333" s="130" t="s">
        <v>73</v>
      </c>
      <c r="B333" s="130"/>
      <c r="C333" s="130"/>
      <c r="D333" s="130"/>
      <c r="E333" s="130"/>
      <c r="F333" s="130"/>
      <c r="G333" s="130"/>
      <c r="H333" s="130"/>
    </row>
    <row r="334" ht="14.25">
      <c r="A334" s="60"/>
    </row>
    <row r="335" ht="14.25">
      <c r="A335" s="60"/>
    </row>
    <row r="336" spans="1:7" ht="54" customHeight="1">
      <c r="A336" s="62" t="s">
        <v>74</v>
      </c>
      <c r="B336" s="131" t="str">
        <f>'収支報告書'!C26</f>
        <v>広聴費</v>
      </c>
      <c r="C336" s="131"/>
      <c r="D336" s="131"/>
      <c r="E336" s="131"/>
      <c r="F336" s="131"/>
      <c r="G336" s="131"/>
    </row>
    <row r="337" spans="1:7" ht="54" customHeight="1">
      <c r="A337" s="62" t="s">
        <v>75</v>
      </c>
      <c r="B337" s="132" t="s">
        <v>77</v>
      </c>
      <c r="C337" s="133"/>
      <c r="D337" s="134">
        <f>'収支報告書'!L26</f>
        <v>0</v>
      </c>
      <c r="E337" s="135"/>
      <c r="F337" s="63" t="s">
        <v>0</v>
      </c>
      <c r="G337" s="61"/>
    </row>
    <row r="338" ht="14.25">
      <c r="A338" s="60" t="s">
        <v>76</v>
      </c>
    </row>
    <row r="397" ht="14.25">
      <c r="A397" s="59" t="s">
        <v>72</v>
      </c>
    </row>
    <row r="398" ht="14.25">
      <c r="A398" s="60"/>
    </row>
    <row r="399" spans="1:8" ht="14.25">
      <c r="A399" s="130" t="s">
        <v>73</v>
      </c>
      <c r="B399" s="130"/>
      <c r="C399" s="130"/>
      <c r="D399" s="130"/>
      <c r="E399" s="130"/>
      <c r="F399" s="130"/>
      <c r="G399" s="130"/>
      <c r="H399" s="130"/>
    </row>
    <row r="400" ht="14.25">
      <c r="A400" s="60"/>
    </row>
    <row r="401" ht="14.25">
      <c r="A401" s="60"/>
    </row>
    <row r="402" spans="1:7" ht="54" customHeight="1">
      <c r="A402" s="62" t="s">
        <v>74</v>
      </c>
      <c r="B402" s="131" t="str">
        <f>'収支報告書'!C27</f>
        <v>人件費</v>
      </c>
      <c r="C402" s="131"/>
      <c r="D402" s="131"/>
      <c r="E402" s="131"/>
      <c r="F402" s="131"/>
      <c r="G402" s="131"/>
    </row>
    <row r="403" spans="1:7" ht="54" customHeight="1">
      <c r="A403" s="62" t="s">
        <v>75</v>
      </c>
      <c r="B403" s="132" t="s">
        <v>77</v>
      </c>
      <c r="C403" s="133"/>
      <c r="D403" s="134">
        <f>'収支報告書'!L27</f>
        <v>106810</v>
      </c>
      <c r="E403" s="135"/>
      <c r="F403" s="63" t="s">
        <v>0</v>
      </c>
      <c r="G403" s="61"/>
    </row>
    <row r="404" ht="14.25">
      <c r="A404" s="60" t="s">
        <v>76</v>
      </c>
    </row>
    <row r="463" ht="14.25">
      <c r="A463" s="59" t="s">
        <v>72</v>
      </c>
    </row>
    <row r="464" ht="14.25">
      <c r="A464" s="60"/>
    </row>
    <row r="465" spans="1:8" ht="14.25">
      <c r="A465" s="130" t="s">
        <v>73</v>
      </c>
      <c r="B465" s="130"/>
      <c r="C465" s="130"/>
      <c r="D465" s="130"/>
      <c r="E465" s="130"/>
      <c r="F465" s="130"/>
      <c r="G465" s="130"/>
      <c r="H465" s="130"/>
    </row>
    <row r="466" ht="14.25">
      <c r="A466" s="60"/>
    </row>
    <row r="467" ht="14.25">
      <c r="A467" s="60"/>
    </row>
    <row r="468" spans="1:7" ht="54" customHeight="1">
      <c r="A468" s="62" t="s">
        <v>74</v>
      </c>
      <c r="B468" s="131" t="str">
        <f>'収支報告書'!C28</f>
        <v>事務所費</v>
      </c>
      <c r="C468" s="131"/>
      <c r="D468" s="131"/>
      <c r="E468" s="131"/>
      <c r="F468" s="131"/>
      <c r="G468" s="131"/>
    </row>
    <row r="469" spans="1:7" ht="54" customHeight="1">
      <c r="A469" s="62" t="s">
        <v>75</v>
      </c>
      <c r="B469" s="132" t="s">
        <v>77</v>
      </c>
      <c r="C469" s="133"/>
      <c r="D469" s="134">
        <f>'収支報告書'!L28</f>
        <v>255381</v>
      </c>
      <c r="E469" s="135"/>
      <c r="F469" s="63" t="s">
        <v>0</v>
      </c>
      <c r="G469" s="61"/>
    </row>
    <row r="470" ht="14.25">
      <c r="A470" s="60" t="s">
        <v>76</v>
      </c>
    </row>
    <row r="529" ht="14.25">
      <c r="A529" s="59" t="s">
        <v>72</v>
      </c>
    </row>
    <row r="530" ht="14.25">
      <c r="A530" s="60"/>
    </row>
    <row r="531" spans="1:8" ht="14.25">
      <c r="A531" s="130" t="s">
        <v>73</v>
      </c>
      <c r="B531" s="130"/>
      <c r="C531" s="130"/>
      <c r="D531" s="130"/>
      <c r="E531" s="130"/>
      <c r="F531" s="130"/>
      <c r="G531" s="130"/>
      <c r="H531" s="130"/>
    </row>
    <row r="532" ht="14.25">
      <c r="A532" s="60"/>
    </row>
    <row r="533" ht="14.25">
      <c r="A533" s="60"/>
    </row>
    <row r="534" spans="1:7" ht="54" customHeight="1">
      <c r="A534" s="62" t="s">
        <v>74</v>
      </c>
      <c r="B534" s="131" t="str">
        <f>'収支報告書'!C29</f>
        <v>会派共用費</v>
      </c>
      <c r="C534" s="131"/>
      <c r="D534" s="131"/>
      <c r="E534" s="131"/>
      <c r="F534" s="131"/>
      <c r="G534" s="131"/>
    </row>
    <row r="535" spans="1:7" ht="54" customHeight="1">
      <c r="A535" s="62" t="s">
        <v>75</v>
      </c>
      <c r="B535" s="132" t="s">
        <v>77</v>
      </c>
      <c r="C535" s="133"/>
      <c r="D535" s="134">
        <f>'収支報告書'!L29</f>
        <v>0</v>
      </c>
      <c r="E535" s="135"/>
      <c r="F535" s="63" t="s">
        <v>0</v>
      </c>
      <c r="G535" s="61"/>
    </row>
    <row r="536" ht="14.25">
      <c r="A536" s="60" t="s">
        <v>76</v>
      </c>
    </row>
    <row r="595" ht="14.25">
      <c r="A595" s="59" t="s">
        <v>72</v>
      </c>
    </row>
    <row r="596" ht="14.25">
      <c r="A596" s="60"/>
    </row>
    <row r="597" spans="1:8" ht="14.25">
      <c r="A597" s="130" t="s">
        <v>73</v>
      </c>
      <c r="B597" s="130"/>
      <c r="C597" s="130"/>
      <c r="D597" s="130"/>
      <c r="E597" s="130"/>
      <c r="F597" s="130"/>
      <c r="G597" s="130"/>
      <c r="H597" s="130"/>
    </row>
    <row r="598" ht="14.25">
      <c r="A598" s="60"/>
    </row>
    <row r="599" ht="14.25">
      <c r="A599" s="60"/>
    </row>
    <row r="600" spans="1:7" ht="54" customHeight="1">
      <c r="A600" s="62" t="s">
        <v>74</v>
      </c>
      <c r="B600" s="131" t="str">
        <f>'収支報告書'!C30</f>
        <v>その他の経費</v>
      </c>
      <c r="C600" s="131"/>
      <c r="D600" s="131"/>
      <c r="E600" s="131"/>
      <c r="F600" s="131"/>
      <c r="G600" s="131"/>
    </row>
    <row r="601" spans="1:7" ht="54" customHeight="1">
      <c r="A601" s="62" t="s">
        <v>75</v>
      </c>
      <c r="B601" s="132" t="s">
        <v>77</v>
      </c>
      <c r="C601" s="133"/>
      <c r="D601" s="134">
        <f>'収支報告書'!L30</f>
        <v>293571</v>
      </c>
      <c r="E601" s="135"/>
      <c r="F601" s="63" t="s">
        <v>0</v>
      </c>
      <c r="G601" s="61"/>
    </row>
    <row r="602" ht="14.25">
      <c r="A602" s="60" t="s">
        <v>76</v>
      </c>
    </row>
  </sheetData>
  <mergeCells count="40">
    <mergeCell ref="A3:H3"/>
    <mergeCell ref="B6:G6"/>
    <mergeCell ref="B7:C7"/>
    <mergeCell ref="D7:E7"/>
    <mergeCell ref="A69:H69"/>
    <mergeCell ref="B72:G72"/>
    <mergeCell ref="B73:C73"/>
    <mergeCell ref="D73:E73"/>
    <mergeCell ref="A135:H135"/>
    <mergeCell ref="B138:G138"/>
    <mergeCell ref="B139:C139"/>
    <mergeCell ref="D139:E139"/>
    <mergeCell ref="A201:H201"/>
    <mergeCell ref="B204:G204"/>
    <mergeCell ref="B205:C205"/>
    <mergeCell ref="D205:E205"/>
    <mergeCell ref="A267:H267"/>
    <mergeCell ref="B270:G270"/>
    <mergeCell ref="B271:C271"/>
    <mergeCell ref="D271:E271"/>
    <mergeCell ref="A333:H333"/>
    <mergeCell ref="B336:G336"/>
    <mergeCell ref="B337:C337"/>
    <mergeCell ref="D337:E337"/>
    <mergeCell ref="A399:H399"/>
    <mergeCell ref="B402:G402"/>
    <mergeCell ref="B403:C403"/>
    <mergeCell ref="D403:E403"/>
    <mergeCell ref="A465:H465"/>
    <mergeCell ref="B468:G468"/>
    <mergeCell ref="B469:C469"/>
    <mergeCell ref="D469:E469"/>
    <mergeCell ref="A531:H531"/>
    <mergeCell ref="B534:G534"/>
    <mergeCell ref="B535:C535"/>
    <mergeCell ref="D535:E535"/>
    <mergeCell ref="A597:H597"/>
    <mergeCell ref="B600:G600"/>
    <mergeCell ref="B601:C601"/>
    <mergeCell ref="D601:E601"/>
  </mergeCells>
  <printOptions/>
  <pageMargins left="0.9448818897637796" right="0.7480314960629921" top="0.5905511811023623" bottom="0.984251968503937" header="0.31496062992125984" footer="0.5118110236220472"/>
  <pageSetup horizontalDpi="600" verticalDpi="600" orientation="portrait" paperSize="9" scale="82" r:id="rId1"/>
  <colBreaks count="1" manualBreakCount="1">
    <brk id="7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K21"/>
  <sheetViews>
    <sheetView workbookViewId="0" topLeftCell="A1">
      <selection activeCell="M4" sqref="M4"/>
    </sheetView>
  </sheetViews>
  <sheetFormatPr defaultColWidth="9.00390625" defaultRowHeight="13.5"/>
  <cols>
    <col min="1" max="1" width="0.74609375" style="0" customWidth="1"/>
    <col min="2" max="2" width="5.50390625" style="0" customWidth="1"/>
    <col min="3" max="11" width="9.625" style="0" customWidth="1"/>
  </cols>
  <sheetData>
    <row r="1" ht="13.5">
      <c r="K1" s="87"/>
    </row>
    <row r="2" spans="2:11" ht="18.75" customHeight="1">
      <c r="B2" s="139" t="s">
        <v>103</v>
      </c>
      <c r="C2" s="139"/>
      <c r="D2" s="139"/>
      <c r="E2" s="139"/>
      <c r="F2" s="139"/>
      <c r="G2" s="139"/>
      <c r="H2" s="139"/>
      <c r="I2" s="139"/>
      <c r="J2" s="139"/>
      <c r="K2" s="87"/>
    </row>
    <row r="3" spans="2:11" ht="15" customHeight="1">
      <c r="B3" s="140" t="str">
        <f>'収支報告書'!X7</f>
        <v>高橋　伸介</v>
      </c>
      <c r="C3" s="140"/>
      <c r="D3" t="s">
        <v>100</v>
      </c>
      <c r="K3" s="87"/>
    </row>
    <row r="4" ht="15" customHeight="1" thickBot="1">
      <c r="K4" s="83" t="s">
        <v>98</v>
      </c>
    </row>
    <row r="5" spans="2:11" ht="44.25" customHeight="1" thickBot="1">
      <c r="B5" s="81" t="s">
        <v>99</v>
      </c>
      <c r="C5" s="82" t="s">
        <v>105</v>
      </c>
      <c r="D5" s="82" t="s">
        <v>106</v>
      </c>
      <c r="E5" s="82" t="s">
        <v>107</v>
      </c>
      <c r="F5" s="82" t="s">
        <v>108</v>
      </c>
      <c r="G5" s="82" t="s">
        <v>109</v>
      </c>
      <c r="H5" s="82" t="s">
        <v>113</v>
      </c>
      <c r="I5" s="82" t="s">
        <v>110</v>
      </c>
      <c r="J5" s="84" t="s">
        <v>111</v>
      </c>
      <c r="K5" s="88" t="s">
        <v>104</v>
      </c>
    </row>
    <row r="6" spans="2:11" ht="45" customHeight="1">
      <c r="B6" s="66" t="s">
        <v>86</v>
      </c>
      <c r="C6" s="67">
        <f>'政務調査費出納簿'!Q187</f>
        <v>0</v>
      </c>
      <c r="D6" s="67">
        <f>'政務調査費出納簿'!R187</f>
        <v>0</v>
      </c>
      <c r="E6" s="67">
        <f>'政務調査費出納簿'!S187</f>
        <v>0</v>
      </c>
      <c r="F6" s="67">
        <f>'政務調査費出納簿'!T187</f>
        <v>0</v>
      </c>
      <c r="G6" s="67">
        <f>'政務調査費出納簿'!U187</f>
        <v>0</v>
      </c>
      <c r="H6" s="67">
        <f>SUM(C6:G6)</f>
        <v>0</v>
      </c>
      <c r="I6" s="67">
        <f>IF(H6&gt;50000,H6-50000,0)</f>
        <v>0</v>
      </c>
      <c r="J6" s="78">
        <f>H6-I6</f>
        <v>0</v>
      </c>
      <c r="K6" s="89">
        <f>'政務調査費出納簿'!Y187</f>
        <v>0</v>
      </c>
    </row>
    <row r="7" spans="2:11" ht="45" customHeight="1">
      <c r="B7" s="68" t="s">
        <v>87</v>
      </c>
      <c r="C7" s="69">
        <f>'政務調査費出納簿'!Q188</f>
        <v>0</v>
      </c>
      <c r="D7" s="69">
        <f>'政務調査費出納簿'!R188</f>
        <v>0</v>
      </c>
      <c r="E7" s="69">
        <f>'政務調査費出納簿'!S188</f>
        <v>0</v>
      </c>
      <c r="F7" s="69">
        <f>'政務調査費出納簿'!T188</f>
        <v>0</v>
      </c>
      <c r="G7" s="67">
        <f>'政務調査費出納簿'!U188</f>
        <v>0</v>
      </c>
      <c r="H7" s="67">
        <f aca="true" t="shared" si="0" ref="H7:H18">SUM(C7:G7)</f>
        <v>0</v>
      </c>
      <c r="I7" s="67">
        <f aca="true" t="shared" si="1" ref="I7:I17">IF(H7&gt;50000,H7-50000,0)</f>
        <v>0</v>
      </c>
      <c r="J7" s="78">
        <f aca="true" t="shared" si="2" ref="J7:J17">H7-I7</f>
        <v>0</v>
      </c>
      <c r="K7" s="89">
        <f>'政務調査費出納簿'!Y188</f>
        <v>0</v>
      </c>
    </row>
    <row r="8" spans="2:11" ht="45" customHeight="1">
      <c r="B8" s="68" t="s">
        <v>88</v>
      </c>
      <c r="C8" s="69">
        <f>'政務調査費出納簿'!Q189</f>
        <v>0</v>
      </c>
      <c r="D8" s="69">
        <f>'政務調査費出納簿'!R189</f>
        <v>0</v>
      </c>
      <c r="E8" s="69">
        <f>'政務調査費出納簿'!S189</f>
        <v>0</v>
      </c>
      <c r="F8" s="69">
        <f>'政務調査費出納簿'!T189</f>
        <v>0</v>
      </c>
      <c r="G8" s="67">
        <f>'政務調査費出納簿'!U189</f>
        <v>0</v>
      </c>
      <c r="H8" s="67">
        <f t="shared" si="0"/>
        <v>0</v>
      </c>
      <c r="I8" s="67">
        <f t="shared" si="1"/>
        <v>0</v>
      </c>
      <c r="J8" s="78">
        <f t="shared" si="2"/>
        <v>0</v>
      </c>
      <c r="K8" s="89">
        <f>'政務調査費出納簿'!Y189</f>
        <v>0</v>
      </c>
    </row>
    <row r="9" spans="2:11" ht="45" customHeight="1">
      <c r="B9" s="68" t="s">
        <v>89</v>
      </c>
      <c r="C9" s="69">
        <f>'政務調査費出納簿'!Q190</f>
        <v>0</v>
      </c>
      <c r="D9" s="69">
        <f>'政務調査費出納簿'!R190</f>
        <v>0</v>
      </c>
      <c r="E9" s="69">
        <f>'政務調査費出納簿'!S190</f>
        <v>0</v>
      </c>
      <c r="F9" s="69">
        <f>'政務調査費出納簿'!T190</f>
        <v>0</v>
      </c>
      <c r="G9" s="67">
        <f>'政務調査費出納簿'!U190</f>
        <v>0</v>
      </c>
      <c r="H9" s="67">
        <f t="shared" si="0"/>
        <v>0</v>
      </c>
      <c r="I9" s="67">
        <f t="shared" si="1"/>
        <v>0</v>
      </c>
      <c r="J9" s="78">
        <f t="shared" si="2"/>
        <v>0</v>
      </c>
      <c r="K9" s="89">
        <f>'政務調査費出納簿'!Y190</f>
        <v>0</v>
      </c>
    </row>
    <row r="10" spans="2:11" ht="45" customHeight="1">
      <c r="B10" s="68" t="s">
        <v>90</v>
      </c>
      <c r="C10" s="69">
        <f>'政務調査費出納簿'!Q191</f>
        <v>0</v>
      </c>
      <c r="D10" s="69">
        <f>'政務調査費出納簿'!R191</f>
        <v>0</v>
      </c>
      <c r="E10" s="69">
        <f>'政務調査費出納簿'!S191</f>
        <v>0</v>
      </c>
      <c r="F10" s="69">
        <f>'政務調査費出納簿'!T191</f>
        <v>0</v>
      </c>
      <c r="G10" s="67">
        <f>'政務調査費出納簿'!U191</f>
        <v>0</v>
      </c>
      <c r="H10" s="67">
        <f t="shared" si="0"/>
        <v>0</v>
      </c>
      <c r="I10" s="67">
        <f t="shared" si="1"/>
        <v>0</v>
      </c>
      <c r="J10" s="78">
        <f t="shared" si="2"/>
        <v>0</v>
      </c>
      <c r="K10" s="89">
        <f>'政務調査費出納簿'!Y191</f>
        <v>0</v>
      </c>
    </row>
    <row r="11" spans="2:11" ht="45" customHeight="1">
      <c r="B11" s="68" t="s">
        <v>91</v>
      </c>
      <c r="C11" s="69">
        <f>'政務調査費出納簿'!Q192</f>
        <v>0</v>
      </c>
      <c r="D11" s="69">
        <f>'政務調査費出納簿'!R192</f>
        <v>0</v>
      </c>
      <c r="E11" s="69">
        <f>'政務調査費出納簿'!S192</f>
        <v>0</v>
      </c>
      <c r="F11" s="69">
        <f>'政務調査費出納簿'!T192</f>
        <v>0</v>
      </c>
      <c r="G11" s="67">
        <f>'政務調査費出納簿'!U192</f>
        <v>0</v>
      </c>
      <c r="H11" s="67">
        <f t="shared" si="0"/>
        <v>0</v>
      </c>
      <c r="I11" s="67">
        <f t="shared" si="1"/>
        <v>0</v>
      </c>
      <c r="J11" s="78">
        <f t="shared" si="2"/>
        <v>0</v>
      </c>
      <c r="K11" s="89">
        <f>'政務調査費出納簿'!Y192</f>
        <v>0</v>
      </c>
    </row>
    <row r="12" spans="2:11" ht="45" customHeight="1">
      <c r="B12" s="68" t="s">
        <v>92</v>
      </c>
      <c r="C12" s="69">
        <f>'政務調査費出納簿'!Q193</f>
        <v>0</v>
      </c>
      <c r="D12" s="69">
        <f>'政務調査費出納簿'!R193</f>
        <v>0</v>
      </c>
      <c r="E12" s="69">
        <f>'政務調査費出納簿'!S193</f>
        <v>0</v>
      </c>
      <c r="F12" s="69">
        <f>'政務調査費出納簿'!T193</f>
        <v>0</v>
      </c>
      <c r="G12" s="67">
        <f>'政務調査費出納簿'!U193</f>
        <v>0</v>
      </c>
      <c r="H12" s="67">
        <f t="shared" si="0"/>
        <v>0</v>
      </c>
      <c r="I12" s="67">
        <f t="shared" si="1"/>
        <v>0</v>
      </c>
      <c r="J12" s="78">
        <f t="shared" si="2"/>
        <v>0</v>
      </c>
      <c r="K12" s="89">
        <f>'政務調査費出納簿'!Y193</f>
        <v>0</v>
      </c>
    </row>
    <row r="13" spans="2:11" ht="45" customHeight="1">
      <c r="B13" s="68" t="s">
        <v>93</v>
      </c>
      <c r="C13" s="69">
        <f>'政務調査費出納簿'!Q194</f>
        <v>0</v>
      </c>
      <c r="D13" s="69">
        <f>'政務調査費出納簿'!R194</f>
        <v>0</v>
      </c>
      <c r="E13" s="69">
        <f>'政務調査費出納簿'!S194</f>
        <v>0</v>
      </c>
      <c r="F13" s="69">
        <f>'政務調査費出納簿'!T194</f>
        <v>0</v>
      </c>
      <c r="G13" s="67">
        <f>'政務調査費出納簿'!U194</f>
        <v>0</v>
      </c>
      <c r="H13" s="67">
        <f t="shared" si="0"/>
        <v>0</v>
      </c>
      <c r="I13" s="67">
        <f t="shared" si="1"/>
        <v>0</v>
      </c>
      <c r="J13" s="78">
        <f t="shared" si="2"/>
        <v>0</v>
      </c>
      <c r="K13" s="89">
        <f>'政務調査費出納簿'!Y194</f>
        <v>0</v>
      </c>
    </row>
    <row r="14" spans="2:11" ht="45" customHeight="1">
      <c r="B14" s="68" t="s">
        <v>94</v>
      </c>
      <c r="C14" s="69">
        <f>'政務調査費出納簿'!Q195</f>
        <v>0</v>
      </c>
      <c r="D14" s="69">
        <f>'政務調査費出納簿'!R195</f>
        <v>0</v>
      </c>
      <c r="E14" s="69">
        <f>'政務調査費出納簿'!S195</f>
        <v>0</v>
      </c>
      <c r="F14" s="69">
        <f>'政務調査費出納簿'!T195</f>
        <v>0</v>
      </c>
      <c r="G14" s="67">
        <f>'政務調査費出納簿'!U195</f>
        <v>0</v>
      </c>
      <c r="H14" s="67">
        <f t="shared" si="0"/>
        <v>0</v>
      </c>
      <c r="I14" s="67">
        <f t="shared" si="1"/>
        <v>0</v>
      </c>
      <c r="J14" s="78">
        <f t="shared" si="2"/>
        <v>0</v>
      </c>
      <c r="K14" s="89">
        <f>'政務調査費出納簿'!Y195</f>
        <v>0</v>
      </c>
    </row>
    <row r="15" spans="2:11" ht="45" customHeight="1">
      <c r="B15" s="68" t="s">
        <v>95</v>
      </c>
      <c r="C15" s="69">
        <f>'政務調査費出納簿'!Q196</f>
        <v>0</v>
      </c>
      <c r="D15" s="69">
        <f>'政務調査費出納簿'!R196</f>
        <v>0</v>
      </c>
      <c r="E15" s="69">
        <f>'政務調査費出納簿'!S196</f>
        <v>0</v>
      </c>
      <c r="F15" s="69">
        <f>'政務調査費出納簿'!T196</f>
        <v>0</v>
      </c>
      <c r="G15" s="67">
        <f>'政務調査費出納簿'!U196</f>
        <v>0</v>
      </c>
      <c r="H15" s="67">
        <f t="shared" si="0"/>
        <v>0</v>
      </c>
      <c r="I15" s="67">
        <f t="shared" si="1"/>
        <v>0</v>
      </c>
      <c r="J15" s="78">
        <f t="shared" si="2"/>
        <v>0</v>
      </c>
      <c r="K15" s="89">
        <f>'政務調査費出納簿'!Y196</f>
        <v>0</v>
      </c>
    </row>
    <row r="16" spans="2:11" ht="45" customHeight="1">
      <c r="B16" s="68" t="s">
        <v>96</v>
      </c>
      <c r="C16" s="69">
        <f>'政務調査費出納簿'!Q197</f>
        <v>0</v>
      </c>
      <c r="D16" s="69">
        <f>'政務調査費出納簿'!R197</f>
        <v>0</v>
      </c>
      <c r="E16" s="69">
        <f>'政務調査費出納簿'!S197</f>
        <v>0</v>
      </c>
      <c r="F16" s="69">
        <f>'政務調査費出納簿'!T197</f>
        <v>0</v>
      </c>
      <c r="G16" s="67">
        <f>'政務調査費出納簿'!U197</f>
        <v>0</v>
      </c>
      <c r="H16" s="67">
        <f t="shared" si="0"/>
        <v>0</v>
      </c>
      <c r="I16" s="67">
        <f t="shared" si="1"/>
        <v>0</v>
      </c>
      <c r="J16" s="78">
        <f t="shared" si="2"/>
        <v>0</v>
      </c>
      <c r="K16" s="89">
        <f>'政務調査費出納簿'!Y197</f>
        <v>0</v>
      </c>
    </row>
    <row r="17" spans="2:11" ht="45" customHeight="1" thickBot="1">
      <c r="B17" s="70" t="s">
        <v>97</v>
      </c>
      <c r="C17" s="71">
        <f>'政務調査費出納簿'!Q198</f>
        <v>0</v>
      </c>
      <c r="D17" s="71">
        <f>'政務調査費出納簿'!R198</f>
        <v>0</v>
      </c>
      <c r="E17" s="71">
        <f>'政務調査費出納簿'!S198</f>
        <v>0</v>
      </c>
      <c r="F17" s="71">
        <f>'政務調査費出納簿'!T198</f>
        <v>0</v>
      </c>
      <c r="G17" s="71">
        <f>'政務調査費出納簿'!U198</f>
        <v>0</v>
      </c>
      <c r="H17" s="71">
        <f t="shared" si="0"/>
        <v>0</v>
      </c>
      <c r="I17" s="71">
        <f t="shared" si="1"/>
        <v>0</v>
      </c>
      <c r="J17" s="79">
        <f t="shared" si="2"/>
        <v>0</v>
      </c>
      <c r="K17" s="90">
        <f>'政務調査費出納簿'!Y198</f>
        <v>0</v>
      </c>
    </row>
    <row r="18" spans="2:11" ht="45" customHeight="1" thickBot="1" thickTop="1">
      <c r="B18" s="72" t="s">
        <v>28</v>
      </c>
      <c r="C18" s="73">
        <f aca="true" t="shared" si="3" ref="C18:J18">SUM(C6:C17)</f>
        <v>0</v>
      </c>
      <c r="D18" s="73">
        <f t="shared" si="3"/>
        <v>0</v>
      </c>
      <c r="E18" s="73">
        <f t="shared" si="3"/>
        <v>0</v>
      </c>
      <c r="F18" s="73">
        <f t="shared" si="3"/>
        <v>0</v>
      </c>
      <c r="G18" s="73">
        <f>SUM(G6:G17)</f>
        <v>0</v>
      </c>
      <c r="H18" s="73">
        <f t="shared" si="0"/>
        <v>0</v>
      </c>
      <c r="I18" s="73">
        <f t="shared" si="3"/>
        <v>0</v>
      </c>
      <c r="J18" s="80">
        <f t="shared" si="3"/>
        <v>0</v>
      </c>
      <c r="K18" s="91">
        <f>SUM(K6:K17)</f>
        <v>0</v>
      </c>
    </row>
    <row r="19" spans="2:11" ht="45" customHeight="1" thickBot="1">
      <c r="B19" s="85"/>
      <c r="C19" s="86"/>
      <c r="D19" s="86"/>
      <c r="E19" s="86"/>
      <c r="F19" s="86"/>
      <c r="G19" s="86"/>
      <c r="H19" s="144" t="s">
        <v>114</v>
      </c>
      <c r="I19" s="145"/>
      <c r="J19" s="142">
        <f>J18+K18</f>
        <v>0</v>
      </c>
      <c r="K19" s="143"/>
    </row>
    <row r="21" spans="3:11" ht="31.5" customHeight="1">
      <c r="C21" s="141" t="s">
        <v>112</v>
      </c>
      <c r="D21" s="141"/>
      <c r="E21" s="141"/>
      <c r="F21" s="141"/>
      <c r="G21" s="141"/>
      <c r="H21" s="141"/>
      <c r="I21" s="141"/>
      <c r="J21" s="141"/>
      <c r="K21" s="141"/>
    </row>
  </sheetData>
  <mergeCells count="5">
    <mergeCell ref="B2:J2"/>
    <mergeCell ref="B3:C3"/>
    <mergeCell ref="C21:K21"/>
    <mergeCell ref="J19:K19"/>
    <mergeCell ref="H19:I19"/>
  </mergeCells>
  <conditionalFormatting sqref="I6:I18">
    <cfRule type="cellIs" priority="1" dxfId="0" operator="greaterThan" stopIfTrue="1">
      <formula>0</formula>
    </cfRule>
  </conditionalFormatting>
  <printOptions/>
  <pageMargins left="0.75" right="0.4" top="1" bottom="1" header="0.512" footer="0.512"/>
  <pageSetup horizontalDpi="600" verticalDpi="600" orientation="portrait" paperSize="9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_RFP1</dc:creator>
  <cp:keywords/>
  <dc:description/>
  <cp:lastModifiedBy>Takahashi</cp:lastModifiedBy>
  <cp:lastPrinted>2006-05-24T07:19:35Z</cp:lastPrinted>
  <dcterms:created xsi:type="dcterms:W3CDTF">2004-10-26T07:36:40Z</dcterms:created>
  <dcterms:modified xsi:type="dcterms:W3CDTF">2006-07-07T04:17:44Z</dcterms:modified>
  <cp:category/>
  <cp:version/>
  <cp:contentType/>
  <cp:contentStatus/>
</cp:coreProperties>
</file>